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86E286CE-5452-42FC-A349-D988AA4C4F00}" xr6:coauthVersionLast="47" xr6:coauthVersionMax="47" xr10:uidLastSave="{00000000-0000-0000-0000-000000000000}"/>
  <bookViews>
    <workbookView xWindow="-108" yWindow="-108" windowWidth="23256" windowHeight="12456" firstSheet="23" activeTab="25" xr2:uid="{00000000-000D-0000-FFFF-FFFF00000000}"/>
  </bookViews>
  <sheets>
    <sheet name="START HERE - USER GUIDE" sheetId="1" r:id="rId1"/>
    <sheet name="MAIN DASHBOARD" sheetId="2" r:id="rId2"/>
    <sheet name="SETTINGS &amp; CONFIGURATION" sheetId="3" r:id="rId3"/>
    <sheet name="STUDENT MASTERLIST" sheetId="4" r:id="rId4"/>
    <sheet name="CLASS &amp; SUBJECT SETUP" sheetId="5" r:id="rId5"/>
    <sheet name="ATTENDANCE TRACKER" sheetId="6" r:id="rId6"/>
    <sheet name="STUDENT PERFORMANCE" sheetId="7" r:id="rId7"/>
    <sheet name="AT-RISK &amp; INTERVENTION" sheetId="8" r:id="rId8"/>
    <sheet name="STUDENT REPORT" sheetId="9" r:id="rId9"/>
    <sheet name="GRADEBOOK" sheetId="10" r:id="rId10"/>
    <sheet name="ASSESSMENT TRACKER" sheetId="11" r:id="rId11"/>
    <sheet name="GRADE ANALYTICS" sheetId="12" r:id="rId12"/>
    <sheet name="ASSESSMENT &amp; ITEM ANALYSIS" sheetId="13" r:id="rId13"/>
    <sheet name="CURRICULUM MAP" sheetId="14" r:id="rId14"/>
    <sheet name="ANNUAL PLAN" sheetId="15" r:id="rId15"/>
    <sheet name="QUARTERLY PLAN" sheetId="16" r:id="rId16"/>
    <sheet name="WEEKLY LESSON PLANNER" sheetId="17" r:id="rId17"/>
    <sheet name="DAILY LESSON PLANNER" sheetId="18" r:id="rId18"/>
    <sheet name="LESSON COMPLETION TRACKER" sheetId="19" r:id="rId19"/>
    <sheet name="TEACHING REFLECTION LOG" sheetId="20" r:id="rId20"/>
    <sheet name="PARTICIPATION TRACKER" sheetId="21" r:id="rId21"/>
    <sheet name="BEHAVIOR &amp; DISCIPLINE TRACKER" sheetId="22" r:id="rId22"/>
    <sheet name="RECOGNITION &amp; ACHIEVEMENT" sheetId="23" r:id="rId23"/>
    <sheet name="PARENT COMMUNICATION LOG" sheetId="24" r:id="rId24"/>
    <sheet name="PARENT CONFERENCE TRACKER" sheetId="25" r:id="rId25"/>
    <sheet name="TEACHER PLANNER &amp; TASK TRACKER" sheetId="26" r:id="rId26"/>
    <sheet name="WORKLOAD TRACKER" sheetId="27" r:id="rId27"/>
    <sheet name="RESOURCE LIBRARY" sheetId="28" r:id="rId28"/>
    <sheet name="SCHOOL EVENT &amp; ACTIVITY PLANNER" sheetId="29" r:id="rId29"/>
    <sheet name="CLASS ANALYTICS" sheetId="30" r:id="rId30"/>
    <sheet name="MONTHLY SUMMARY" sheetId="31" r:id="rId31"/>
    <sheet name="PRINTABLE REPORT CENTER" sheetId="32" r:id="rId32"/>
  </sheets>
  <definedNames>
    <definedName name="AtRiskAbsence">'SETTINGS &amp; CONFIGURATION'!$C$29</definedName>
    <definedName name="AtRiskAttend">'SETTINGS &amp; CONFIGURATION'!$C$28</definedName>
    <definedName name="AtRiskGrade">'SETTINGS &amp; CONFIGURATION'!$C$27</definedName>
    <definedName name="AtRiskLookup">'AT-RISK &amp; INTERVENTION'!$A$4:$L$53</definedName>
    <definedName name="AtRiskMissing">'SETTINGS &amp; CONFIGURATION'!$C$30</definedName>
    <definedName name="AttLookup">'ATTENDANCE TRACKER'!$A$4:$AC$53</definedName>
    <definedName name="CriticalGrade">'SETTINGS &amp; CONFIGURATION'!$C$15</definedName>
    <definedName name="Exam_Weight">'SETTINGS &amp; CONFIGURATION'!$C$19</definedName>
    <definedName name="GradebookLookup">GRADEBOOK!$A$5:$U$54</definedName>
    <definedName name="GradeLevel">'SETTINGS &amp; CONFIGURATION'!$C$9</definedName>
    <definedName name="MaxAbsences">'SETTINGS &amp; CONFIGURATION'!$C$24</definedName>
    <definedName name="MinAttendance">'SETTINGS &amp; CONFIGURATION'!$C$23</definedName>
    <definedName name="PassingGrade">'SETTINGS &amp; CONFIGURATION'!$C$13</definedName>
    <definedName name="PT_Weight">'SETTINGS &amp; CONFIGURATION'!$C$18</definedName>
    <definedName name="SchoolName">'SETTINGS &amp; CONFIGURATION'!$C$7</definedName>
    <definedName name="SchoolYear">'SETTINGS &amp; CONFIGURATION'!$C$8</definedName>
    <definedName name="Section">'SETTINGS &amp; CONFIGURATION'!$C$10</definedName>
    <definedName name="StudentIDs">'STUDENT MASTERLIST'!$A$4:$A$53</definedName>
    <definedName name="StudentLookup">'STUDENT MASTERLIST'!$A$4:$E$53</definedName>
    <definedName name="StudentNames">'STUDENT MASTERLIST'!$E$4:$E$53</definedName>
    <definedName name="Subject">'SETTINGS &amp; CONFIGURATION'!$C$11</definedName>
    <definedName name="TaskLookup">'TEACHER PLANNER &amp; TASK TRACKER'!$A$4:$J$53</definedName>
    <definedName name="TeacherName">'SETTINGS &amp; CONFIGURATION'!$C$6</definedName>
    <definedName name="WarningGrade">'SETTINGS &amp; CONFIGURATION'!$C$14</definedName>
    <definedName name="WW_Weight">'SETTINGS &amp; CONFIGURATION'!$C$17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8" i="31" l="1"/>
  <c r="C27" i="31"/>
  <c r="C26" i="31"/>
  <c r="C23" i="31"/>
  <c r="C22" i="31"/>
  <c r="C21" i="31"/>
  <c r="C18" i="31"/>
  <c r="C17" i="31"/>
  <c r="C16" i="31"/>
  <c r="C30" i="30"/>
  <c r="C29" i="30"/>
  <c r="C23" i="30"/>
  <c r="C22" i="30"/>
  <c r="C21" i="30"/>
  <c r="C19" i="30"/>
  <c r="I8" i="27"/>
  <c r="I7" i="27"/>
  <c r="I6" i="27"/>
  <c r="I5" i="27"/>
  <c r="H53" i="26"/>
  <c r="H52" i="26"/>
  <c r="H51" i="26"/>
  <c r="H50" i="26"/>
  <c r="H49" i="26"/>
  <c r="H48" i="26"/>
  <c r="H47" i="26"/>
  <c r="H46" i="26"/>
  <c r="H45" i="26"/>
  <c r="H44" i="26"/>
  <c r="H43" i="26"/>
  <c r="H42" i="26"/>
  <c r="H41" i="26"/>
  <c r="H40" i="26"/>
  <c r="H39" i="26"/>
  <c r="H38" i="26"/>
  <c r="H37" i="26"/>
  <c r="H36" i="26"/>
  <c r="H35" i="26"/>
  <c r="H34" i="26"/>
  <c r="H33" i="26"/>
  <c r="H32" i="26"/>
  <c r="H31" i="26"/>
  <c r="H30" i="26"/>
  <c r="H29" i="26"/>
  <c r="H28" i="26"/>
  <c r="H27" i="26"/>
  <c r="H26" i="26"/>
  <c r="H25" i="26"/>
  <c r="H24" i="26"/>
  <c r="H23" i="26"/>
  <c r="H22" i="26"/>
  <c r="H21" i="26"/>
  <c r="H20" i="26"/>
  <c r="H19" i="26"/>
  <c r="H18" i="26"/>
  <c r="H17" i="26"/>
  <c r="H16" i="26"/>
  <c r="H15" i="26"/>
  <c r="H14" i="26"/>
  <c r="H13" i="26"/>
  <c r="H12" i="26"/>
  <c r="H11" i="26"/>
  <c r="H10" i="26"/>
  <c r="H9" i="26"/>
  <c r="H8" i="26"/>
  <c r="H7" i="26"/>
  <c r="H6" i="26"/>
  <c r="H5" i="26"/>
  <c r="H4" i="26"/>
  <c r="D53" i="24"/>
  <c r="C53" i="24"/>
  <c r="D52" i="24"/>
  <c r="C52" i="24"/>
  <c r="D51" i="24"/>
  <c r="C51" i="24"/>
  <c r="D50" i="24"/>
  <c r="C50" i="24"/>
  <c r="D49" i="24"/>
  <c r="C49" i="24"/>
  <c r="D48" i="24"/>
  <c r="C48" i="24"/>
  <c r="D47" i="24"/>
  <c r="C47" i="24"/>
  <c r="D46" i="24"/>
  <c r="C46" i="24"/>
  <c r="D45" i="24"/>
  <c r="C45" i="24"/>
  <c r="D44" i="24"/>
  <c r="C44" i="24"/>
  <c r="D43" i="24"/>
  <c r="C43" i="24"/>
  <c r="D42" i="24"/>
  <c r="C42" i="24"/>
  <c r="D41" i="24"/>
  <c r="C41" i="24"/>
  <c r="D40" i="24"/>
  <c r="C40" i="24"/>
  <c r="D39" i="24"/>
  <c r="C39" i="24"/>
  <c r="D38" i="24"/>
  <c r="C38" i="24"/>
  <c r="D37" i="24"/>
  <c r="C37" i="24"/>
  <c r="D36" i="24"/>
  <c r="C36" i="24"/>
  <c r="D35" i="24"/>
  <c r="C35" i="24"/>
  <c r="D34" i="24"/>
  <c r="C34" i="24"/>
  <c r="D33" i="24"/>
  <c r="C33" i="24"/>
  <c r="D32" i="24"/>
  <c r="C32" i="24"/>
  <c r="D31" i="24"/>
  <c r="C31" i="24"/>
  <c r="D30" i="24"/>
  <c r="C30" i="24"/>
  <c r="D29" i="24"/>
  <c r="C29" i="24"/>
  <c r="D28" i="24"/>
  <c r="C28" i="24"/>
  <c r="D27" i="24"/>
  <c r="C27" i="24"/>
  <c r="D26" i="24"/>
  <c r="C26" i="24"/>
  <c r="D25" i="24"/>
  <c r="C25" i="24"/>
  <c r="D24" i="24"/>
  <c r="C24" i="24"/>
  <c r="D23" i="24"/>
  <c r="C23" i="24"/>
  <c r="D22" i="24"/>
  <c r="C22" i="24"/>
  <c r="D21" i="24"/>
  <c r="C21" i="24"/>
  <c r="D20" i="24"/>
  <c r="C20" i="24"/>
  <c r="D19" i="24"/>
  <c r="C19" i="24"/>
  <c r="D18" i="24"/>
  <c r="C18" i="24"/>
  <c r="D17" i="24"/>
  <c r="C17" i="24"/>
  <c r="D16" i="24"/>
  <c r="C16" i="24"/>
  <c r="D15" i="24"/>
  <c r="C15" i="24"/>
  <c r="D14" i="24"/>
  <c r="C14" i="24"/>
  <c r="D13" i="24"/>
  <c r="C13" i="24"/>
  <c r="D12" i="24"/>
  <c r="C12" i="24"/>
  <c r="D11" i="24"/>
  <c r="C11" i="24"/>
  <c r="D10" i="24"/>
  <c r="C10" i="24"/>
  <c r="D9" i="24"/>
  <c r="C9" i="24"/>
  <c r="D8" i="24"/>
  <c r="C8" i="24"/>
  <c r="D7" i="24"/>
  <c r="C7" i="24"/>
  <c r="D6" i="24"/>
  <c r="C6" i="24"/>
  <c r="D5" i="24"/>
  <c r="C5" i="24"/>
  <c r="D4" i="24"/>
  <c r="C53" i="23"/>
  <c r="C52" i="23"/>
  <c r="C51" i="23"/>
  <c r="C50" i="23"/>
  <c r="C49" i="23"/>
  <c r="C48" i="23"/>
  <c r="C47" i="23"/>
  <c r="C46" i="23"/>
  <c r="C45" i="23"/>
  <c r="C44" i="23"/>
  <c r="C43" i="23"/>
  <c r="C42" i="23"/>
  <c r="C41" i="23"/>
  <c r="C40" i="23"/>
  <c r="C39" i="23"/>
  <c r="C38" i="23"/>
  <c r="C37" i="23"/>
  <c r="C36" i="23"/>
  <c r="C35" i="23"/>
  <c r="C34" i="23"/>
  <c r="C33" i="23"/>
  <c r="C32" i="23"/>
  <c r="C31" i="23"/>
  <c r="C30" i="23"/>
  <c r="C29" i="23"/>
  <c r="C28" i="23"/>
  <c r="C27" i="23"/>
  <c r="C26" i="23"/>
  <c r="C25" i="23"/>
  <c r="C24" i="23"/>
  <c r="C23" i="23"/>
  <c r="C22" i="23"/>
  <c r="C21" i="23"/>
  <c r="C20" i="23"/>
  <c r="C19" i="23"/>
  <c r="C18" i="23"/>
  <c r="C17" i="23"/>
  <c r="C16" i="23"/>
  <c r="C15" i="23"/>
  <c r="C14" i="23"/>
  <c r="C13" i="23"/>
  <c r="C12" i="23"/>
  <c r="C11" i="23"/>
  <c r="C10" i="23"/>
  <c r="C9" i="23"/>
  <c r="C8" i="23"/>
  <c r="C7" i="23"/>
  <c r="C6" i="23"/>
  <c r="C5" i="23"/>
  <c r="D53" i="22"/>
  <c r="D52" i="22"/>
  <c r="D51" i="22"/>
  <c r="D50" i="22"/>
  <c r="D49" i="22"/>
  <c r="D48" i="22"/>
  <c r="D47" i="22"/>
  <c r="D46" i="22"/>
  <c r="D45" i="22"/>
  <c r="D44" i="22"/>
  <c r="D43" i="22"/>
  <c r="D42" i="22"/>
  <c r="D41" i="22"/>
  <c r="D40" i="22"/>
  <c r="D39" i="22"/>
  <c r="D38" i="22"/>
  <c r="D37" i="22"/>
  <c r="D36" i="22"/>
  <c r="D35" i="22"/>
  <c r="D34" i="22"/>
  <c r="D33" i="22"/>
  <c r="D32" i="22"/>
  <c r="D31" i="22"/>
  <c r="D30" i="22"/>
  <c r="D29" i="22"/>
  <c r="D28" i="22"/>
  <c r="D27" i="22"/>
  <c r="D26" i="22"/>
  <c r="D25" i="22"/>
  <c r="D24" i="22"/>
  <c r="D23" i="22"/>
  <c r="D22" i="22"/>
  <c r="D21" i="22"/>
  <c r="D20" i="22"/>
  <c r="D19" i="22"/>
  <c r="D18" i="22"/>
  <c r="D17" i="22"/>
  <c r="D16" i="22"/>
  <c r="D15" i="22"/>
  <c r="D14" i="22"/>
  <c r="D13" i="22"/>
  <c r="D12" i="22"/>
  <c r="D11" i="22"/>
  <c r="D10" i="22"/>
  <c r="D9" i="22"/>
  <c r="D8" i="22"/>
  <c r="D7" i="22"/>
  <c r="D6" i="22"/>
  <c r="D5" i="22"/>
  <c r="H53" i="21"/>
  <c r="C53" i="21"/>
  <c r="B53" i="21"/>
  <c r="H52" i="21"/>
  <c r="C52" i="21"/>
  <c r="B52" i="21"/>
  <c r="H51" i="21"/>
  <c r="C51" i="21"/>
  <c r="B51" i="21"/>
  <c r="H50" i="21"/>
  <c r="C50" i="21"/>
  <c r="B50" i="21"/>
  <c r="H49" i="21"/>
  <c r="C49" i="21"/>
  <c r="B49" i="21"/>
  <c r="H48" i="21"/>
  <c r="C48" i="21"/>
  <c r="B48" i="21"/>
  <c r="H47" i="21"/>
  <c r="C47" i="21"/>
  <c r="B47" i="21"/>
  <c r="H46" i="21"/>
  <c r="C46" i="21"/>
  <c r="B46" i="21"/>
  <c r="H45" i="21"/>
  <c r="C45" i="21"/>
  <c r="B45" i="21"/>
  <c r="H44" i="21"/>
  <c r="C44" i="21"/>
  <c r="B44" i="21"/>
  <c r="H43" i="21"/>
  <c r="C43" i="21"/>
  <c r="B43" i="21"/>
  <c r="H42" i="21"/>
  <c r="C42" i="21"/>
  <c r="B42" i="21"/>
  <c r="H41" i="21"/>
  <c r="C41" i="21"/>
  <c r="B41" i="21"/>
  <c r="H40" i="21"/>
  <c r="C40" i="21"/>
  <c r="B40" i="21"/>
  <c r="H39" i="21"/>
  <c r="C39" i="21"/>
  <c r="B39" i="21"/>
  <c r="H38" i="21"/>
  <c r="C38" i="21"/>
  <c r="B38" i="21"/>
  <c r="H37" i="21"/>
  <c r="C37" i="21"/>
  <c r="B37" i="21"/>
  <c r="H36" i="21"/>
  <c r="C36" i="21"/>
  <c r="B36" i="21"/>
  <c r="H35" i="21"/>
  <c r="C35" i="21"/>
  <c r="B35" i="21"/>
  <c r="H34" i="21"/>
  <c r="C34" i="21"/>
  <c r="B34" i="21"/>
  <c r="H33" i="21"/>
  <c r="C33" i="21"/>
  <c r="B33" i="21"/>
  <c r="H32" i="21"/>
  <c r="C32" i="21"/>
  <c r="B32" i="21"/>
  <c r="H31" i="21"/>
  <c r="C31" i="21"/>
  <c r="B31" i="21"/>
  <c r="H30" i="21"/>
  <c r="C30" i="21"/>
  <c r="B30" i="21"/>
  <c r="H29" i="21"/>
  <c r="C29" i="21"/>
  <c r="B29" i="21"/>
  <c r="H28" i="21"/>
  <c r="C28" i="21"/>
  <c r="B28" i="21"/>
  <c r="H27" i="21"/>
  <c r="C27" i="21"/>
  <c r="B27" i="21"/>
  <c r="H26" i="21"/>
  <c r="C26" i="21"/>
  <c r="B26" i="21"/>
  <c r="H25" i="21"/>
  <c r="C25" i="21"/>
  <c r="B25" i="21"/>
  <c r="H24" i="21"/>
  <c r="C24" i="21"/>
  <c r="B24" i="21"/>
  <c r="H23" i="21"/>
  <c r="C23" i="21"/>
  <c r="B23" i="21"/>
  <c r="H22" i="21"/>
  <c r="C22" i="21"/>
  <c r="B22" i="21"/>
  <c r="H21" i="21"/>
  <c r="C21" i="21"/>
  <c r="B21" i="21"/>
  <c r="H20" i="21"/>
  <c r="C20" i="21"/>
  <c r="B20" i="21"/>
  <c r="H19" i="21"/>
  <c r="C19" i="21"/>
  <c r="B19" i="21"/>
  <c r="H18" i="21"/>
  <c r="C18" i="21"/>
  <c r="B18" i="21"/>
  <c r="H17" i="21"/>
  <c r="C17" i="21"/>
  <c r="B17" i="21"/>
  <c r="H16" i="21"/>
  <c r="C16" i="21"/>
  <c r="B16" i="21"/>
  <c r="H15" i="21"/>
  <c r="C15" i="21"/>
  <c r="B15" i="21"/>
  <c r="H14" i="21"/>
  <c r="C14" i="21"/>
  <c r="B14" i="21"/>
  <c r="H13" i="21"/>
  <c r="C13" i="21"/>
  <c r="B13" i="21"/>
  <c r="H12" i="21"/>
  <c r="C12" i="21"/>
  <c r="B12" i="21"/>
  <c r="H11" i="21"/>
  <c r="C11" i="21"/>
  <c r="B11" i="21"/>
  <c r="H10" i="21"/>
  <c r="C10" i="21"/>
  <c r="B10" i="21"/>
  <c r="H9" i="21"/>
  <c r="C9" i="21"/>
  <c r="B9" i="21"/>
  <c r="H8" i="21"/>
  <c r="C8" i="21"/>
  <c r="B8" i="21"/>
  <c r="H7" i="21"/>
  <c r="C7" i="21"/>
  <c r="B7" i="21"/>
  <c r="H6" i="21"/>
  <c r="C6" i="21"/>
  <c r="B6" i="21"/>
  <c r="H5" i="21"/>
  <c r="C5" i="21"/>
  <c r="B5" i="21"/>
  <c r="H4" i="21"/>
  <c r="C20" i="30" s="1"/>
  <c r="C4" i="21"/>
  <c r="G23" i="19"/>
  <c r="E5" i="19"/>
  <c r="C5" i="19"/>
  <c r="A5" i="19"/>
  <c r="C53" i="16"/>
  <c r="C52" i="16"/>
  <c r="C51" i="16"/>
  <c r="C50" i="16"/>
  <c r="C49" i="16"/>
  <c r="C48" i="16"/>
  <c r="C47" i="16"/>
  <c r="C46" i="16"/>
  <c r="C45" i="16"/>
  <c r="C44" i="16"/>
  <c r="C43" i="16"/>
  <c r="C42" i="16"/>
  <c r="C41" i="16"/>
  <c r="C40" i="16"/>
  <c r="C39" i="16"/>
  <c r="C38" i="16"/>
  <c r="C37" i="16"/>
  <c r="C36" i="16"/>
  <c r="C35" i="16"/>
  <c r="C34" i="16"/>
  <c r="C33" i="16"/>
  <c r="C32" i="16"/>
  <c r="C31" i="16"/>
  <c r="C30" i="16"/>
  <c r="C29" i="16"/>
  <c r="C28" i="16"/>
  <c r="C27" i="16"/>
  <c r="C26" i="16"/>
  <c r="C25" i="16"/>
  <c r="C24" i="16"/>
  <c r="C23" i="16"/>
  <c r="C22" i="16"/>
  <c r="C21" i="16"/>
  <c r="C20" i="16"/>
  <c r="C19" i="16"/>
  <c r="C18" i="16"/>
  <c r="C17" i="16"/>
  <c r="C16" i="16"/>
  <c r="C15" i="16"/>
  <c r="C14" i="16"/>
  <c r="C13" i="16"/>
  <c r="C12" i="16"/>
  <c r="C11" i="16"/>
  <c r="C10" i="16"/>
  <c r="C9" i="16"/>
  <c r="C8" i="16"/>
  <c r="C7" i="16"/>
  <c r="C6" i="16"/>
  <c r="C5" i="16"/>
  <c r="C4" i="16"/>
  <c r="C53" i="15"/>
  <c r="C52" i="15"/>
  <c r="C51" i="15"/>
  <c r="C50" i="15"/>
  <c r="C49" i="15"/>
  <c r="C48" i="15"/>
  <c r="C47" i="15"/>
  <c r="C46" i="15"/>
  <c r="C45" i="15"/>
  <c r="C44" i="15"/>
  <c r="C43" i="15"/>
  <c r="C42" i="15"/>
  <c r="C41" i="15"/>
  <c r="C40" i="15"/>
  <c r="C39" i="15"/>
  <c r="C38" i="15"/>
  <c r="C37" i="15"/>
  <c r="C36" i="15"/>
  <c r="C35" i="15"/>
  <c r="C34" i="15"/>
  <c r="C33" i="15"/>
  <c r="C32" i="15"/>
  <c r="C31" i="15"/>
  <c r="C30" i="15"/>
  <c r="C29" i="15"/>
  <c r="C28" i="15"/>
  <c r="C27" i="15"/>
  <c r="C26" i="15"/>
  <c r="C25" i="15"/>
  <c r="C24" i="15"/>
  <c r="C23" i="15"/>
  <c r="C22" i="15"/>
  <c r="C21" i="15"/>
  <c r="C20" i="15"/>
  <c r="C19" i="15"/>
  <c r="C18" i="15"/>
  <c r="C17" i="15"/>
  <c r="C16" i="15"/>
  <c r="C15" i="15"/>
  <c r="C14" i="15"/>
  <c r="C13" i="15"/>
  <c r="C12" i="15"/>
  <c r="C11" i="15"/>
  <c r="C10" i="15"/>
  <c r="C9" i="15"/>
  <c r="C8" i="15"/>
  <c r="C7" i="15"/>
  <c r="C6" i="15"/>
  <c r="C5" i="15"/>
  <c r="C4" i="15"/>
  <c r="B53" i="14"/>
  <c r="A53" i="14"/>
  <c r="B52" i="14"/>
  <c r="A52" i="14"/>
  <c r="B51" i="14"/>
  <c r="A51" i="14"/>
  <c r="B50" i="14"/>
  <c r="A50" i="14"/>
  <c r="B49" i="14"/>
  <c r="A49" i="14"/>
  <c r="B48" i="14"/>
  <c r="A48" i="14"/>
  <c r="B47" i="14"/>
  <c r="A47" i="14"/>
  <c r="B46" i="14"/>
  <c r="A46" i="14"/>
  <c r="B45" i="14"/>
  <c r="A45" i="14"/>
  <c r="B44" i="14"/>
  <c r="A44" i="14"/>
  <c r="B43" i="14"/>
  <c r="A43" i="14"/>
  <c r="B42" i="14"/>
  <c r="A42" i="14"/>
  <c r="B41" i="14"/>
  <c r="A41" i="14"/>
  <c r="B40" i="14"/>
  <c r="A40" i="14"/>
  <c r="B39" i="14"/>
  <c r="A39" i="14"/>
  <c r="B38" i="14"/>
  <c r="A38" i="14"/>
  <c r="B37" i="14"/>
  <c r="A37" i="14"/>
  <c r="B36" i="14"/>
  <c r="A36" i="14"/>
  <c r="B35" i="14"/>
  <c r="A35" i="14"/>
  <c r="B34" i="14"/>
  <c r="A34" i="14"/>
  <c r="B33" i="14"/>
  <c r="A33" i="14"/>
  <c r="B32" i="14"/>
  <c r="A32" i="14"/>
  <c r="B31" i="14"/>
  <c r="A31" i="14"/>
  <c r="B30" i="14"/>
  <c r="A30" i="14"/>
  <c r="B29" i="14"/>
  <c r="A29" i="14"/>
  <c r="B28" i="14"/>
  <c r="A28" i="14"/>
  <c r="B27" i="14"/>
  <c r="A27" i="14"/>
  <c r="B26" i="14"/>
  <c r="A26" i="14"/>
  <c r="B25" i="14"/>
  <c r="A25" i="14"/>
  <c r="B24" i="14"/>
  <c r="A24" i="14"/>
  <c r="B23" i="14"/>
  <c r="A23" i="14"/>
  <c r="B22" i="14"/>
  <c r="A22" i="14"/>
  <c r="B21" i="14"/>
  <c r="A21" i="14"/>
  <c r="B20" i="14"/>
  <c r="A20" i="14"/>
  <c r="B19" i="14"/>
  <c r="A19" i="14"/>
  <c r="B18" i="14"/>
  <c r="A18" i="14"/>
  <c r="B17" i="14"/>
  <c r="A17" i="14"/>
  <c r="B16" i="14"/>
  <c r="A16" i="14"/>
  <c r="B15" i="14"/>
  <c r="A15" i="14"/>
  <c r="B14" i="14"/>
  <c r="A14" i="14"/>
  <c r="B13" i="14"/>
  <c r="A13" i="14"/>
  <c r="B12" i="14"/>
  <c r="A12" i="14"/>
  <c r="B11" i="14"/>
  <c r="A11" i="14"/>
  <c r="B10" i="14"/>
  <c r="A10" i="14"/>
  <c r="B9" i="14"/>
  <c r="A9" i="14"/>
  <c r="B8" i="14"/>
  <c r="A8" i="14"/>
  <c r="B7" i="14"/>
  <c r="A7" i="14"/>
  <c r="B6" i="14"/>
  <c r="A6" i="14"/>
  <c r="B5" i="14"/>
  <c r="A5" i="14"/>
  <c r="E53" i="13"/>
  <c r="F53" i="13" s="1"/>
  <c r="G53" i="13" s="1"/>
  <c r="G52" i="13"/>
  <c r="F52" i="13"/>
  <c r="E52" i="13"/>
  <c r="F51" i="13"/>
  <c r="G51" i="13" s="1"/>
  <c r="E51" i="13"/>
  <c r="E50" i="13"/>
  <c r="F50" i="13" s="1"/>
  <c r="G50" i="13" s="1"/>
  <c r="E49" i="13"/>
  <c r="F49" i="13" s="1"/>
  <c r="G49" i="13" s="1"/>
  <c r="G48" i="13"/>
  <c r="F48" i="13"/>
  <c r="E48" i="13"/>
  <c r="F47" i="13"/>
  <c r="G47" i="13" s="1"/>
  <c r="E47" i="13"/>
  <c r="E46" i="13"/>
  <c r="F46" i="13" s="1"/>
  <c r="G46" i="13" s="1"/>
  <c r="E45" i="13"/>
  <c r="F45" i="13" s="1"/>
  <c r="G45" i="13" s="1"/>
  <c r="G44" i="13"/>
  <c r="F44" i="13"/>
  <c r="E44" i="13"/>
  <c r="F43" i="13"/>
  <c r="G43" i="13" s="1"/>
  <c r="E43" i="13"/>
  <c r="E42" i="13"/>
  <c r="F42" i="13" s="1"/>
  <c r="G42" i="13" s="1"/>
  <c r="E41" i="13"/>
  <c r="F41" i="13" s="1"/>
  <c r="G41" i="13" s="1"/>
  <c r="G40" i="13"/>
  <c r="F40" i="13"/>
  <c r="E40" i="13"/>
  <c r="F39" i="13"/>
  <c r="G39" i="13" s="1"/>
  <c r="E39" i="13"/>
  <c r="E38" i="13"/>
  <c r="F38" i="13" s="1"/>
  <c r="G38" i="13" s="1"/>
  <c r="E37" i="13"/>
  <c r="F37" i="13" s="1"/>
  <c r="G37" i="13" s="1"/>
  <c r="G36" i="13"/>
  <c r="F36" i="13"/>
  <c r="E36" i="13"/>
  <c r="F35" i="13"/>
  <c r="G35" i="13" s="1"/>
  <c r="E35" i="13"/>
  <c r="E34" i="13"/>
  <c r="F34" i="13" s="1"/>
  <c r="G34" i="13" s="1"/>
  <c r="E33" i="13"/>
  <c r="F33" i="13" s="1"/>
  <c r="G33" i="13" s="1"/>
  <c r="G32" i="13"/>
  <c r="F32" i="13"/>
  <c r="E32" i="13"/>
  <c r="F31" i="13"/>
  <c r="G31" i="13" s="1"/>
  <c r="E31" i="13"/>
  <c r="E30" i="13"/>
  <c r="F30" i="13" s="1"/>
  <c r="G30" i="13" s="1"/>
  <c r="E29" i="13"/>
  <c r="F29" i="13" s="1"/>
  <c r="G29" i="13" s="1"/>
  <c r="G28" i="13"/>
  <c r="F28" i="13"/>
  <c r="E28" i="13"/>
  <c r="F27" i="13"/>
  <c r="G27" i="13" s="1"/>
  <c r="E27" i="13"/>
  <c r="E26" i="13"/>
  <c r="F26" i="13" s="1"/>
  <c r="G26" i="13" s="1"/>
  <c r="E25" i="13"/>
  <c r="F25" i="13" s="1"/>
  <c r="G25" i="13" s="1"/>
  <c r="G24" i="13"/>
  <c r="F24" i="13"/>
  <c r="E24" i="13"/>
  <c r="F23" i="13"/>
  <c r="G23" i="13" s="1"/>
  <c r="E23" i="13"/>
  <c r="E22" i="13"/>
  <c r="F22" i="13" s="1"/>
  <c r="G22" i="13" s="1"/>
  <c r="E21" i="13"/>
  <c r="F21" i="13" s="1"/>
  <c r="G21" i="13" s="1"/>
  <c r="G20" i="13"/>
  <c r="F20" i="13"/>
  <c r="E20" i="13"/>
  <c r="F19" i="13"/>
  <c r="G19" i="13" s="1"/>
  <c r="E19" i="13"/>
  <c r="E18" i="13"/>
  <c r="F18" i="13" s="1"/>
  <c r="G18" i="13" s="1"/>
  <c r="E17" i="13"/>
  <c r="F17" i="13" s="1"/>
  <c r="G17" i="13" s="1"/>
  <c r="G16" i="13"/>
  <c r="F16" i="13"/>
  <c r="E16" i="13"/>
  <c r="F15" i="13"/>
  <c r="G15" i="13" s="1"/>
  <c r="E15" i="13"/>
  <c r="E14" i="13"/>
  <c r="F14" i="13" s="1"/>
  <c r="G14" i="13" s="1"/>
  <c r="E13" i="13"/>
  <c r="F13" i="13" s="1"/>
  <c r="G13" i="13" s="1"/>
  <c r="G12" i="13"/>
  <c r="F12" i="13"/>
  <c r="E12" i="13"/>
  <c r="F11" i="13"/>
  <c r="G11" i="13" s="1"/>
  <c r="E11" i="13"/>
  <c r="E10" i="13"/>
  <c r="F10" i="13" s="1"/>
  <c r="G10" i="13" s="1"/>
  <c r="E9" i="13"/>
  <c r="F9" i="13" s="1"/>
  <c r="G9" i="13" s="1"/>
  <c r="G8" i="13"/>
  <c r="F8" i="13"/>
  <c r="E8" i="13"/>
  <c r="F7" i="13"/>
  <c r="G7" i="13" s="1"/>
  <c r="E7" i="13"/>
  <c r="E6" i="13"/>
  <c r="F6" i="13" s="1"/>
  <c r="G6" i="13" s="1"/>
  <c r="E5" i="13"/>
  <c r="F5" i="13" s="1"/>
  <c r="G5" i="13" s="1"/>
  <c r="G4" i="13"/>
  <c r="F4" i="13"/>
  <c r="E4" i="13"/>
  <c r="B53" i="11"/>
  <c r="B52" i="11"/>
  <c r="B51" i="11"/>
  <c r="B50" i="11"/>
  <c r="B49" i="11"/>
  <c r="B48" i="11"/>
  <c r="B47" i="11"/>
  <c r="B46" i="11"/>
  <c r="B45" i="11"/>
  <c r="B44" i="11"/>
  <c r="B43" i="11"/>
  <c r="B42" i="11"/>
  <c r="B41" i="11"/>
  <c r="B40" i="11"/>
  <c r="B39" i="11"/>
  <c r="B38" i="11"/>
  <c r="B37" i="11"/>
  <c r="B36" i="11"/>
  <c r="B35" i="11"/>
  <c r="B34" i="11"/>
  <c r="B33" i="11"/>
  <c r="B32" i="11"/>
  <c r="B31" i="11"/>
  <c r="B30" i="11"/>
  <c r="B29" i="11"/>
  <c r="B28" i="11"/>
  <c r="B27" i="11"/>
  <c r="B26" i="11"/>
  <c r="B25" i="11"/>
  <c r="B24" i="11"/>
  <c r="B23" i="11"/>
  <c r="B22" i="11"/>
  <c r="B21" i="11"/>
  <c r="B20" i="11"/>
  <c r="B19" i="11"/>
  <c r="B18" i="11"/>
  <c r="B17" i="11"/>
  <c r="B16" i="11"/>
  <c r="B15" i="11"/>
  <c r="B14" i="11"/>
  <c r="B13" i="11"/>
  <c r="B12" i="11"/>
  <c r="B11" i="11"/>
  <c r="B10" i="11"/>
  <c r="B9" i="11"/>
  <c r="B8" i="11"/>
  <c r="B7" i="11"/>
  <c r="B6" i="11"/>
  <c r="B5" i="11"/>
  <c r="B4" i="11"/>
  <c r="U54" i="10"/>
  <c r="R54" i="10"/>
  <c r="N54" i="10"/>
  <c r="S54" i="10" s="1"/>
  <c r="T54" i="10" s="1"/>
  <c r="H54" i="10"/>
  <c r="B54" i="10"/>
  <c r="U53" i="10"/>
  <c r="R53" i="10"/>
  <c r="N53" i="10"/>
  <c r="H53" i="10"/>
  <c r="S53" i="10" s="1"/>
  <c r="T53" i="10" s="1"/>
  <c r="B53" i="10"/>
  <c r="U52" i="10"/>
  <c r="S52" i="10"/>
  <c r="T52" i="10" s="1"/>
  <c r="R52" i="10"/>
  <c r="N52" i="10"/>
  <c r="H52" i="10"/>
  <c r="B52" i="10"/>
  <c r="U51" i="10"/>
  <c r="R51" i="10"/>
  <c r="N51" i="10"/>
  <c r="H51" i="10"/>
  <c r="B51" i="10"/>
  <c r="U50" i="10"/>
  <c r="R50" i="10"/>
  <c r="N50" i="10"/>
  <c r="S50" i="10" s="1"/>
  <c r="T50" i="10" s="1"/>
  <c r="H50" i="10"/>
  <c r="B50" i="10"/>
  <c r="U49" i="10"/>
  <c r="R49" i="10"/>
  <c r="N49" i="10"/>
  <c r="H49" i="10"/>
  <c r="S49" i="10" s="1"/>
  <c r="T49" i="10" s="1"/>
  <c r="B49" i="10"/>
  <c r="U48" i="10"/>
  <c r="S48" i="10"/>
  <c r="T48" i="10" s="1"/>
  <c r="R48" i="10"/>
  <c r="N48" i="10"/>
  <c r="H48" i="10"/>
  <c r="B48" i="10"/>
  <c r="U47" i="10"/>
  <c r="R47" i="10"/>
  <c r="N47" i="10"/>
  <c r="H47" i="10"/>
  <c r="S47" i="10" s="1"/>
  <c r="T47" i="10" s="1"/>
  <c r="B47" i="10"/>
  <c r="U46" i="10"/>
  <c r="R46" i="10"/>
  <c r="N46" i="10"/>
  <c r="S46" i="10" s="1"/>
  <c r="T46" i="10" s="1"/>
  <c r="H46" i="10"/>
  <c r="B46" i="10"/>
  <c r="U45" i="10"/>
  <c r="R45" i="10"/>
  <c r="N45" i="10"/>
  <c r="H45" i="10"/>
  <c r="S45" i="10" s="1"/>
  <c r="T45" i="10" s="1"/>
  <c r="B45" i="10"/>
  <c r="U44" i="10"/>
  <c r="S44" i="10"/>
  <c r="T44" i="10" s="1"/>
  <c r="R44" i="10"/>
  <c r="N44" i="10"/>
  <c r="H44" i="10"/>
  <c r="B44" i="10"/>
  <c r="U43" i="10"/>
  <c r="R43" i="10"/>
  <c r="N43" i="10"/>
  <c r="H43" i="10"/>
  <c r="B43" i="10"/>
  <c r="U42" i="10"/>
  <c r="R42" i="10"/>
  <c r="N42" i="10"/>
  <c r="S42" i="10" s="1"/>
  <c r="T42" i="10" s="1"/>
  <c r="H42" i="10"/>
  <c r="B42" i="10"/>
  <c r="U41" i="10"/>
  <c r="R41" i="10"/>
  <c r="N41" i="10"/>
  <c r="H41" i="10"/>
  <c r="S41" i="10" s="1"/>
  <c r="T41" i="10" s="1"/>
  <c r="B41" i="10"/>
  <c r="U40" i="10"/>
  <c r="S40" i="10"/>
  <c r="T40" i="10" s="1"/>
  <c r="R40" i="10"/>
  <c r="N40" i="10"/>
  <c r="H40" i="10"/>
  <c r="B40" i="10"/>
  <c r="U39" i="10"/>
  <c r="R39" i="10"/>
  <c r="N39" i="10"/>
  <c r="H39" i="10"/>
  <c r="S39" i="10" s="1"/>
  <c r="T39" i="10" s="1"/>
  <c r="B39" i="10"/>
  <c r="U38" i="10"/>
  <c r="R38" i="10"/>
  <c r="N38" i="10"/>
  <c r="S38" i="10" s="1"/>
  <c r="T38" i="10" s="1"/>
  <c r="H38" i="10"/>
  <c r="B38" i="10"/>
  <c r="U37" i="10"/>
  <c r="R37" i="10"/>
  <c r="N37" i="10"/>
  <c r="H37" i="10"/>
  <c r="S37" i="10" s="1"/>
  <c r="T37" i="10" s="1"/>
  <c r="B37" i="10"/>
  <c r="U36" i="10"/>
  <c r="S36" i="10"/>
  <c r="T36" i="10" s="1"/>
  <c r="R36" i="10"/>
  <c r="N36" i="10"/>
  <c r="H36" i="10"/>
  <c r="B36" i="10"/>
  <c r="U35" i="10"/>
  <c r="R35" i="10"/>
  <c r="N35" i="10"/>
  <c r="H35" i="10"/>
  <c r="B35" i="10"/>
  <c r="U34" i="10"/>
  <c r="R34" i="10"/>
  <c r="N34" i="10"/>
  <c r="S34" i="10" s="1"/>
  <c r="T34" i="10" s="1"/>
  <c r="H34" i="10"/>
  <c r="B34" i="10"/>
  <c r="U33" i="10"/>
  <c r="R33" i="10"/>
  <c r="N33" i="10"/>
  <c r="H33" i="10"/>
  <c r="S33" i="10" s="1"/>
  <c r="T33" i="10" s="1"/>
  <c r="B33" i="10"/>
  <c r="U32" i="10"/>
  <c r="S32" i="10"/>
  <c r="T32" i="10" s="1"/>
  <c r="R32" i="10"/>
  <c r="N32" i="10"/>
  <c r="H32" i="10"/>
  <c r="B32" i="10"/>
  <c r="U31" i="10"/>
  <c r="R31" i="10"/>
  <c r="N31" i="10"/>
  <c r="H31" i="10"/>
  <c r="S31" i="10" s="1"/>
  <c r="T31" i="10" s="1"/>
  <c r="B31" i="10"/>
  <c r="U30" i="10"/>
  <c r="R30" i="10"/>
  <c r="N30" i="10"/>
  <c r="S30" i="10" s="1"/>
  <c r="T30" i="10" s="1"/>
  <c r="H30" i="10"/>
  <c r="B30" i="10"/>
  <c r="U29" i="10"/>
  <c r="R29" i="10"/>
  <c r="N29" i="10"/>
  <c r="H29" i="10"/>
  <c r="S29" i="10" s="1"/>
  <c r="T29" i="10" s="1"/>
  <c r="B29" i="10"/>
  <c r="U28" i="10"/>
  <c r="S28" i="10"/>
  <c r="T28" i="10" s="1"/>
  <c r="R28" i="10"/>
  <c r="N28" i="10"/>
  <c r="H28" i="10"/>
  <c r="B28" i="10"/>
  <c r="U27" i="10"/>
  <c r="R27" i="10"/>
  <c r="N27" i="10"/>
  <c r="H27" i="10"/>
  <c r="B27" i="10"/>
  <c r="U26" i="10"/>
  <c r="R26" i="10"/>
  <c r="N26" i="10"/>
  <c r="S26" i="10" s="1"/>
  <c r="T26" i="10" s="1"/>
  <c r="H26" i="10"/>
  <c r="B26" i="10"/>
  <c r="U25" i="10"/>
  <c r="R25" i="10"/>
  <c r="N25" i="10"/>
  <c r="H25" i="10"/>
  <c r="S25" i="10" s="1"/>
  <c r="T25" i="10" s="1"/>
  <c r="B25" i="10"/>
  <c r="U24" i="10"/>
  <c r="S24" i="10"/>
  <c r="T24" i="10" s="1"/>
  <c r="R24" i="10"/>
  <c r="N24" i="10"/>
  <c r="H24" i="10"/>
  <c r="B24" i="10"/>
  <c r="U23" i="10"/>
  <c r="R23" i="10"/>
  <c r="N23" i="10"/>
  <c r="H23" i="10"/>
  <c r="S23" i="10" s="1"/>
  <c r="T23" i="10" s="1"/>
  <c r="B23" i="10"/>
  <c r="U22" i="10"/>
  <c r="R22" i="10"/>
  <c r="N22" i="10"/>
  <c r="S22" i="10" s="1"/>
  <c r="T22" i="10" s="1"/>
  <c r="H22" i="10"/>
  <c r="B22" i="10"/>
  <c r="U21" i="10"/>
  <c r="R21" i="10"/>
  <c r="N21" i="10"/>
  <c r="H21" i="10"/>
  <c r="S21" i="10" s="1"/>
  <c r="T21" i="10" s="1"/>
  <c r="B21" i="10"/>
  <c r="U20" i="10"/>
  <c r="S20" i="10"/>
  <c r="T20" i="10" s="1"/>
  <c r="R20" i="10"/>
  <c r="N20" i="10"/>
  <c r="H20" i="10"/>
  <c r="B20" i="10"/>
  <c r="U19" i="10"/>
  <c r="R19" i="10"/>
  <c r="N19" i="10"/>
  <c r="H19" i="10"/>
  <c r="B19" i="10"/>
  <c r="U18" i="10"/>
  <c r="R18" i="10"/>
  <c r="N18" i="10"/>
  <c r="S18" i="10" s="1"/>
  <c r="T18" i="10" s="1"/>
  <c r="H18" i="10"/>
  <c r="B18" i="10"/>
  <c r="U17" i="10"/>
  <c r="R17" i="10"/>
  <c r="N17" i="10"/>
  <c r="H17" i="10"/>
  <c r="S17" i="10" s="1"/>
  <c r="T17" i="10" s="1"/>
  <c r="B17" i="10"/>
  <c r="U16" i="10"/>
  <c r="S16" i="10"/>
  <c r="T16" i="10" s="1"/>
  <c r="R16" i="10"/>
  <c r="N16" i="10"/>
  <c r="H16" i="10"/>
  <c r="B16" i="10"/>
  <c r="U15" i="10"/>
  <c r="R15" i="10"/>
  <c r="N15" i="10"/>
  <c r="H15" i="10"/>
  <c r="S15" i="10" s="1"/>
  <c r="T15" i="10" s="1"/>
  <c r="B15" i="10"/>
  <c r="U14" i="10"/>
  <c r="R14" i="10"/>
  <c r="N14" i="10"/>
  <c r="S14" i="10" s="1"/>
  <c r="T14" i="10" s="1"/>
  <c r="H14" i="10"/>
  <c r="B14" i="10"/>
  <c r="U13" i="10"/>
  <c r="R13" i="10"/>
  <c r="N13" i="10"/>
  <c r="H13" i="10"/>
  <c r="S13" i="10" s="1"/>
  <c r="T13" i="10" s="1"/>
  <c r="B13" i="10"/>
  <c r="U12" i="10"/>
  <c r="S12" i="10"/>
  <c r="T12" i="10" s="1"/>
  <c r="R12" i="10"/>
  <c r="N12" i="10"/>
  <c r="H12" i="10"/>
  <c r="B12" i="10"/>
  <c r="U11" i="10"/>
  <c r="R11" i="10"/>
  <c r="N11" i="10"/>
  <c r="H11" i="10"/>
  <c r="B11" i="10"/>
  <c r="U10" i="10"/>
  <c r="R10" i="10"/>
  <c r="N10" i="10"/>
  <c r="S10" i="10" s="1"/>
  <c r="T10" i="10" s="1"/>
  <c r="H10" i="10"/>
  <c r="B10" i="10"/>
  <c r="U9" i="10"/>
  <c r="T9" i="10"/>
  <c r="R9" i="10"/>
  <c r="N9" i="10"/>
  <c r="H9" i="10"/>
  <c r="S9" i="10" s="1"/>
  <c r="B9" i="10"/>
  <c r="U8" i="10"/>
  <c r="S8" i="10"/>
  <c r="T8" i="10" s="1"/>
  <c r="R8" i="10"/>
  <c r="N8" i="10"/>
  <c r="H8" i="10"/>
  <c r="B8" i="10"/>
  <c r="U7" i="10"/>
  <c r="R7" i="10"/>
  <c r="N7" i="10"/>
  <c r="H7" i="10"/>
  <c r="S7" i="10" s="1"/>
  <c r="T7" i="10" s="1"/>
  <c r="B7" i="10"/>
  <c r="U6" i="10"/>
  <c r="R6" i="10"/>
  <c r="N6" i="10"/>
  <c r="S6" i="10" s="1"/>
  <c r="T6" i="10" s="1"/>
  <c r="H6" i="10"/>
  <c r="B6" i="10"/>
  <c r="R5" i="10"/>
  <c r="N5" i="10"/>
  <c r="H5" i="10"/>
  <c r="C36" i="9"/>
  <c r="C35" i="9"/>
  <c r="C34" i="9"/>
  <c r="C33" i="9"/>
  <c r="C30" i="9"/>
  <c r="C29" i="9"/>
  <c r="C28" i="9"/>
  <c r="C27" i="9"/>
  <c r="C26" i="9"/>
  <c r="C23" i="9"/>
  <c r="C22" i="9"/>
  <c r="C21" i="9"/>
  <c r="C20" i="9"/>
  <c r="C19" i="9"/>
  <c r="C18" i="9"/>
  <c r="C15" i="9"/>
  <c r="C14" i="9"/>
  <c r="C13" i="9"/>
  <c r="C12" i="9"/>
  <c r="C11" i="9"/>
  <c r="C10" i="9"/>
  <c r="C9" i="9"/>
  <c r="H53" i="8"/>
  <c r="G53" i="8"/>
  <c r="F53" i="8"/>
  <c r="E53" i="8"/>
  <c r="D53" i="8"/>
  <c r="C53" i="8"/>
  <c r="B53" i="8"/>
  <c r="H52" i="8"/>
  <c r="G52" i="8"/>
  <c r="F52" i="8"/>
  <c r="E52" i="8"/>
  <c r="D52" i="8"/>
  <c r="C52" i="8"/>
  <c r="B52" i="8"/>
  <c r="G51" i="8"/>
  <c r="H51" i="8" s="1"/>
  <c r="F51" i="8"/>
  <c r="E51" i="8"/>
  <c r="D51" i="8"/>
  <c r="C51" i="8"/>
  <c r="B51" i="8"/>
  <c r="G50" i="8"/>
  <c r="H50" i="8" s="1"/>
  <c r="F50" i="8"/>
  <c r="E50" i="8"/>
  <c r="D50" i="8"/>
  <c r="C50" i="8"/>
  <c r="B50" i="8"/>
  <c r="H49" i="8"/>
  <c r="G49" i="8"/>
  <c r="F49" i="8"/>
  <c r="E49" i="8"/>
  <c r="D49" i="8"/>
  <c r="C49" i="8"/>
  <c r="B49" i="8"/>
  <c r="G48" i="8"/>
  <c r="H48" i="8" s="1"/>
  <c r="F48" i="8"/>
  <c r="E48" i="8"/>
  <c r="D48" i="8"/>
  <c r="C48" i="8"/>
  <c r="B48" i="8"/>
  <c r="G47" i="8"/>
  <c r="H47" i="8" s="1"/>
  <c r="F47" i="8"/>
  <c r="E47" i="8"/>
  <c r="D47" i="8"/>
  <c r="C47" i="8"/>
  <c r="B47" i="8"/>
  <c r="G46" i="8"/>
  <c r="H46" i="8" s="1"/>
  <c r="F46" i="8"/>
  <c r="E46" i="8"/>
  <c r="D46" i="8"/>
  <c r="C46" i="8"/>
  <c r="B46" i="8"/>
  <c r="H45" i="8"/>
  <c r="G45" i="8"/>
  <c r="F45" i="8"/>
  <c r="E45" i="8"/>
  <c r="D45" i="8"/>
  <c r="C45" i="8"/>
  <c r="B45" i="8"/>
  <c r="H44" i="8"/>
  <c r="G44" i="8"/>
  <c r="F44" i="8"/>
  <c r="E44" i="8"/>
  <c r="D44" i="8"/>
  <c r="C44" i="8"/>
  <c r="B44" i="8"/>
  <c r="G43" i="8"/>
  <c r="H43" i="8" s="1"/>
  <c r="F43" i="8"/>
  <c r="E43" i="8"/>
  <c r="D43" i="8"/>
  <c r="C43" i="8"/>
  <c r="B43" i="8"/>
  <c r="G42" i="8"/>
  <c r="H42" i="8" s="1"/>
  <c r="F42" i="8"/>
  <c r="E42" i="8"/>
  <c r="D42" i="8"/>
  <c r="C42" i="8"/>
  <c r="B42" i="8"/>
  <c r="H41" i="8"/>
  <c r="G41" i="8"/>
  <c r="F41" i="8"/>
  <c r="E41" i="8"/>
  <c r="D41" i="8"/>
  <c r="C41" i="8"/>
  <c r="B41" i="8"/>
  <c r="G40" i="8"/>
  <c r="H40" i="8" s="1"/>
  <c r="F40" i="8"/>
  <c r="E40" i="8"/>
  <c r="D40" i="8"/>
  <c r="C40" i="8"/>
  <c r="B40" i="8"/>
  <c r="G39" i="8"/>
  <c r="H39" i="8" s="1"/>
  <c r="F39" i="8"/>
  <c r="E39" i="8"/>
  <c r="D39" i="8"/>
  <c r="C39" i="8"/>
  <c r="B39" i="8"/>
  <c r="G38" i="8"/>
  <c r="H38" i="8" s="1"/>
  <c r="F38" i="8"/>
  <c r="E38" i="8"/>
  <c r="D38" i="8"/>
  <c r="C38" i="8"/>
  <c r="B38" i="8"/>
  <c r="H37" i="8"/>
  <c r="G37" i="8"/>
  <c r="F37" i="8"/>
  <c r="E37" i="8"/>
  <c r="D37" i="8"/>
  <c r="C37" i="8"/>
  <c r="B37" i="8"/>
  <c r="H36" i="8"/>
  <c r="G36" i="8"/>
  <c r="F36" i="8"/>
  <c r="E36" i="8"/>
  <c r="D36" i="8"/>
  <c r="C36" i="8"/>
  <c r="B36" i="8"/>
  <c r="G35" i="8"/>
  <c r="H35" i="8" s="1"/>
  <c r="F35" i="8"/>
  <c r="E35" i="8"/>
  <c r="D35" i="8"/>
  <c r="C35" i="8"/>
  <c r="B35" i="8"/>
  <c r="G34" i="8"/>
  <c r="H34" i="8" s="1"/>
  <c r="F34" i="8"/>
  <c r="E34" i="8"/>
  <c r="D34" i="8"/>
  <c r="C34" i="8"/>
  <c r="B34" i="8"/>
  <c r="H33" i="8"/>
  <c r="G33" i="8"/>
  <c r="F33" i="8"/>
  <c r="E33" i="8"/>
  <c r="D33" i="8"/>
  <c r="C33" i="8"/>
  <c r="B33" i="8"/>
  <c r="G32" i="8"/>
  <c r="H32" i="8" s="1"/>
  <c r="F32" i="8"/>
  <c r="E32" i="8"/>
  <c r="D32" i="8"/>
  <c r="C32" i="8"/>
  <c r="B32" i="8"/>
  <c r="G31" i="8"/>
  <c r="H31" i="8" s="1"/>
  <c r="F31" i="8"/>
  <c r="E31" i="8"/>
  <c r="D31" i="8"/>
  <c r="C31" i="8"/>
  <c r="B31" i="8"/>
  <c r="G30" i="8"/>
  <c r="H30" i="8" s="1"/>
  <c r="F30" i="8"/>
  <c r="E30" i="8"/>
  <c r="D30" i="8"/>
  <c r="C30" i="8"/>
  <c r="B30" i="8"/>
  <c r="H29" i="8"/>
  <c r="G29" i="8"/>
  <c r="F29" i="8"/>
  <c r="E29" i="8"/>
  <c r="D29" i="8"/>
  <c r="C29" i="8"/>
  <c r="B29" i="8"/>
  <c r="H28" i="8"/>
  <c r="G28" i="8"/>
  <c r="F28" i="8"/>
  <c r="E28" i="8"/>
  <c r="D28" i="8"/>
  <c r="C28" i="8"/>
  <c r="B28" i="8"/>
  <c r="G27" i="8"/>
  <c r="H27" i="8" s="1"/>
  <c r="F27" i="8"/>
  <c r="E27" i="8"/>
  <c r="D27" i="8"/>
  <c r="C27" i="8"/>
  <c r="B27" i="8"/>
  <c r="G26" i="8"/>
  <c r="H26" i="8" s="1"/>
  <c r="F26" i="8"/>
  <c r="E26" i="8"/>
  <c r="D26" i="8"/>
  <c r="C26" i="8"/>
  <c r="B26" i="8"/>
  <c r="H25" i="8"/>
  <c r="G25" i="8"/>
  <c r="F25" i="8"/>
  <c r="E25" i="8"/>
  <c r="D25" i="8"/>
  <c r="C25" i="8"/>
  <c r="B25" i="8"/>
  <c r="G24" i="8"/>
  <c r="H24" i="8" s="1"/>
  <c r="F24" i="8"/>
  <c r="E24" i="8"/>
  <c r="D24" i="8"/>
  <c r="C24" i="8"/>
  <c r="B24" i="8"/>
  <c r="G23" i="8"/>
  <c r="H23" i="8" s="1"/>
  <c r="F23" i="8"/>
  <c r="E23" i="8"/>
  <c r="D23" i="8"/>
  <c r="C23" i="8"/>
  <c r="B23" i="8"/>
  <c r="G22" i="8"/>
  <c r="H22" i="8" s="1"/>
  <c r="F22" i="8"/>
  <c r="E22" i="8"/>
  <c r="D22" i="8"/>
  <c r="C22" i="8"/>
  <c r="B22" i="8"/>
  <c r="H21" i="8"/>
  <c r="G21" i="8"/>
  <c r="F21" i="8"/>
  <c r="E21" i="8"/>
  <c r="D21" i="8"/>
  <c r="C21" i="8"/>
  <c r="B21" i="8"/>
  <c r="H20" i="8"/>
  <c r="G20" i="8"/>
  <c r="F20" i="8"/>
  <c r="E20" i="8"/>
  <c r="D20" i="8"/>
  <c r="C20" i="8"/>
  <c r="B20" i="8"/>
  <c r="G19" i="8"/>
  <c r="H19" i="8" s="1"/>
  <c r="F19" i="8"/>
  <c r="E19" i="8"/>
  <c r="D19" i="8"/>
  <c r="C19" i="8"/>
  <c r="B19" i="8"/>
  <c r="G18" i="8"/>
  <c r="H18" i="8" s="1"/>
  <c r="F18" i="8"/>
  <c r="E18" i="8"/>
  <c r="D18" i="8"/>
  <c r="C18" i="8"/>
  <c r="B18" i="8"/>
  <c r="H17" i="8"/>
  <c r="G17" i="8"/>
  <c r="F17" i="8"/>
  <c r="E17" i="8"/>
  <c r="D17" i="8"/>
  <c r="C17" i="8"/>
  <c r="B17" i="8"/>
  <c r="G16" i="8"/>
  <c r="H16" i="8" s="1"/>
  <c r="F16" i="8"/>
  <c r="E16" i="8"/>
  <c r="D16" i="8"/>
  <c r="C16" i="8"/>
  <c r="B16" i="8"/>
  <c r="G15" i="8"/>
  <c r="H15" i="8" s="1"/>
  <c r="F15" i="8"/>
  <c r="E15" i="8"/>
  <c r="D15" i="8"/>
  <c r="C15" i="8"/>
  <c r="B15" i="8"/>
  <c r="G14" i="8"/>
  <c r="H14" i="8" s="1"/>
  <c r="F14" i="8"/>
  <c r="E14" i="8"/>
  <c r="D14" i="8"/>
  <c r="C14" i="8"/>
  <c r="B14" i="8"/>
  <c r="H13" i="8"/>
  <c r="G13" i="8"/>
  <c r="F13" i="8"/>
  <c r="E13" i="8"/>
  <c r="D13" i="8"/>
  <c r="C13" i="8"/>
  <c r="B13" i="8"/>
  <c r="H12" i="8"/>
  <c r="G12" i="8"/>
  <c r="F12" i="8"/>
  <c r="E12" i="8"/>
  <c r="D12" i="8"/>
  <c r="C12" i="8"/>
  <c r="B12" i="8"/>
  <c r="G11" i="8"/>
  <c r="H11" i="8" s="1"/>
  <c r="F11" i="8"/>
  <c r="E11" i="8"/>
  <c r="D11" i="8"/>
  <c r="C11" i="8"/>
  <c r="B11" i="8"/>
  <c r="G10" i="8"/>
  <c r="H10" i="8" s="1"/>
  <c r="F10" i="8"/>
  <c r="E10" i="8"/>
  <c r="D10" i="8"/>
  <c r="C10" i="8"/>
  <c r="B10" i="8"/>
  <c r="H9" i="8"/>
  <c r="G9" i="8"/>
  <c r="F9" i="8"/>
  <c r="E9" i="8"/>
  <c r="D9" i="8"/>
  <c r="C9" i="8"/>
  <c r="B9" i="8"/>
  <c r="G8" i="8"/>
  <c r="H8" i="8" s="1"/>
  <c r="F8" i="8"/>
  <c r="E8" i="8"/>
  <c r="D8" i="8"/>
  <c r="C8" i="8"/>
  <c r="B8" i="8"/>
  <c r="G7" i="8"/>
  <c r="H7" i="8" s="1"/>
  <c r="F7" i="8"/>
  <c r="E7" i="8"/>
  <c r="D7" i="8"/>
  <c r="C7" i="8"/>
  <c r="B7" i="8"/>
  <c r="G6" i="8"/>
  <c r="H6" i="8" s="1"/>
  <c r="F6" i="8"/>
  <c r="E6" i="8"/>
  <c r="D6" i="8"/>
  <c r="C6" i="8"/>
  <c r="B6" i="8"/>
  <c r="H5" i="8"/>
  <c r="G5" i="8"/>
  <c r="F5" i="8"/>
  <c r="E5" i="8"/>
  <c r="D5" i="8"/>
  <c r="C5" i="8"/>
  <c r="B5" i="8"/>
  <c r="G53" i="7"/>
  <c r="F53" i="7"/>
  <c r="D53" i="7"/>
  <c r="E53" i="7" s="1"/>
  <c r="B53" i="7"/>
  <c r="G52" i="7"/>
  <c r="D52" i="7"/>
  <c r="H52" i="7" s="1"/>
  <c r="B52" i="7"/>
  <c r="G51" i="7"/>
  <c r="D51" i="7"/>
  <c r="E51" i="7" s="1"/>
  <c r="F51" i="7" s="1"/>
  <c r="B51" i="7"/>
  <c r="G50" i="7"/>
  <c r="E50" i="7"/>
  <c r="F50" i="7" s="1"/>
  <c r="D50" i="7"/>
  <c r="H50" i="7" s="1"/>
  <c r="B50" i="7"/>
  <c r="G49" i="7"/>
  <c r="F49" i="7"/>
  <c r="D49" i="7"/>
  <c r="E49" i="7" s="1"/>
  <c r="B49" i="7"/>
  <c r="G48" i="7"/>
  <c r="E48" i="7"/>
  <c r="F48" i="7" s="1"/>
  <c r="D48" i="7"/>
  <c r="H48" i="7" s="1"/>
  <c r="B48" i="7"/>
  <c r="G47" i="7"/>
  <c r="F47" i="7"/>
  <c r="D47" i="7"/>
  <c r="E47" i="7" s="1"/>
  <c r="B47" i="7"/>
  <c r="H46" i="7"/>
  <c r="G46" i="7"/>
  <c r="E46" i="7"/>
  <c r="F46" i="7" s="1"/>
  <c r="D46" i="7"/>
  <c r="B46" i="7"/>
  <c r="G45" i="7"/>
  <c r="F45" i="7"/>
  <c r="D45" i="7"/>
  <c r="E45" i="7" s="1"/>
  <c r="B45" i="7"/>
  <c r="G44" i="7"/>
  <c r="D44" i="7"/>
  <c r="H44" i="7" s="1"/>
  <c r="B44" i="7"/>
  <c r="G43" i="7"/>
  <c r="D43" i="7"/>
  <c r="B43" i="7"/>
  <c r="G42" i="7"/>
  <c r="F42" i="7"/>
  <c r="E42" i="7"/>
  <c r="D42" i="7"/>
  <c r="H42" i="7" s="1"/>
  <c r="B42" i="7"/>
  <c r="H41" i="7"/>
  <c r="G41" i="7"/>
  <c r="F41" i="7"/>
  <c r="D41" i="7"/>
  <c r="E41" i="7" s="1"/>
  <c r="B41" i="7"/>
  <c r="G40" i="7"/>
  <c r="E40" i="7"/>
  <c r="F40" i="7" s="1"/>
  <c r="D40" i="7"/>
  <c r="H40" i="7" s="1"/>
  <c r="B40" i="7"/>
  <c r="G39" i="7"/>
  <c r="F39" i="7"/>
  <c r="D39" i="7"/>
  <c r="E39" i="7" s="1"/>
  <c r="B39" i="7"/>
  <c r="G38" i="7"/>
  <c r="D38" i="7"/>
  <c r="E38" i="7" s="1"/>
  <c r="F38" i="7" s="1"/>
  <c r="B38" i="7"/>
  <c r="G37" i="7"/>
  <c r="F37" i="7"/>
  <c r="D37" i="7"/>
  <c r="E37" i="7" s="1"/>
  <c r="B37" i="7"/>
  <c r="G36" i="7"/>
  <c r="F36" i="7"/>
  <c r="E36" i="7"/>
  <c r="D36" i="7"/>
  <c r="H36" i="7" s="1"/>
  <c r="B36" i="7"/>
  <c r="G35" i="7"/>
  <c r="D35" i="7"/>
  <c r="E35" i="7" s="1"/>
  <c r="F35" i="7" s="1"/>
  <c r="B35" i="7"/>
  <c r="G34" i="7"/>
  <c r="F34" i="7"/>
  <c r="E34" i="7"/>
  <c r="D34" i="7"/>
  <c r="H34" i="7" s="1"/>
  <c r="B34" i="7"/>
  <c r="G33" i="7"/>
  <c r="D33" i="7"/>
  <c r="H33" i="7" s="1"/>
  <c r="B33" i="7"/>
  <c r="G32" i="7"/>
  <c r="F32" i="7"/>
  <c r="E32" i="7"/>
  <c r="D32" i="7"/>
  <c r="H32" i="7" s="1"/>
  <c r="B32" i="7"/>
  <c r="G31" i="7"/>
  <c r="D31" i="7"/>
  <c r="H31" i="7" s="1"/>
  <c r="B31" i="7"/>
  <c r="G30" i="7"/>
  <c r="F30" i="7"/>
  <c r="E30" i="7"/>
  <c r="D30" i="7"/>
  <c r="H30" i="7" s="1"/>
  <c r="B30" i="7"/>
  <c r="G29" i="7"/>
  <c r="D29" i="7"/>
  <c r="H29" i="7" s="1"/>
  <c r="B29" i="7"/>
  <c r="G28" i="7"/>
  <c r="F28" i="7"/>
  <c r="E28" i="7"/>
  <c r="D28" i="7"/>
  <c r="H28" i="7" s="1"/>
  <c r="B28" i="7"/>
  <c r="G27" i="7"/>
  <c r="D27" i="7"/>
  <c r="H27" i="7" s="1"/>
  <c r="B27" i="7"/>
  <c r="G26" i="7"/>
  <c r="F26" i="7"/>
  <c r="E26" i="7"/>
  <c r="D26" i="7"/>
  <c r="H26" i="7" s="1"/>
  <c r="B26" i="7"/>
  <c r="G25" i="7"/>
  <c r="D25" i="7"/>
  <c r="H25" i="7" s="1"/>
  <c r="B25" i="7"/>
  <c r="G24" i="7"/>
  <c r="F24" i="7"/>
  <c r="E24" i="7"/>
  <c r="D24" i="7"/>
  <c r="H24" i="7" s="1"/>
  <c r="B24" i="7"/>
  <c r="G23" i="7"/>
  <c r="D23" i="7"/>
  <c r="E23" i="7" s="1"/>
  <c r="F23" i="7" s="1"/>
  <c r="B23" i="7"/>
  <c r="G22" i="7"/>
  <c r="F22" i="7"/>
  <c r="E22" i="7"/>
  <c r="D22" i="7"/>
  <c r="H22" i="7" s="1"/>
  <c r="B22" i="7"/>
  <c r="G21" i="7"/>
  <c r="D21" i="7"/>
  <c r="E21" i="7" s="1"/>
  <c r="F21" i="7" s="1"/>
  <c r="B21" i="7"/>
  <c r="G20" i="7"/>
  <c r="F20" i="7"/>
  <c r="E20" i="7"/>
  <c r="D20" i="7"/>
  <c r="H20" i="7" s="1"/>
  <c r="B20" i="7"/>
  <c r="G19" i="7"/>
  <c r="D19" i="7"/>
  <c r="H19" i="7" s="1"/>
  <c r="B19" i="7"/>
  <c r="G18" i="7"/>
  <c r="F18" i="7"/>
  <c r="E18" i="7"/>
  <c r="D18" i="7"/>
  <c r="H18" i="7" s="1"/>
  <c r="B18" i="7"/>
  <c r="G17" i="7"/>
  <c r="D17" i="7"/>
  <c r="H17" i="7" s="1"/>
  <c r="B17" i="7"/>
  <c r="G16" i="7"/>
  <c r="F16" i="7"/>
  <c r="E16" i="7"/>
  <c r="D16" i="7"/>
  <c r="H16" i="7" s="1"/>
  <c r="B16" i="7"/>
  <c r="G15" i="7"/>
  <c r="D15" i="7"/>
  <c r="E15" i="7" s="1"/>
  <c r="F15" i="7" s="1"/>
  <c r="B15" i="7"/>
  <c r="G14" i="7"/>
  <c r="F14" i="7"/>
  <c r="E14" i="7"/>
  <c r="D14" i="7"/>
  <c r="H14" i="7" s="1"/>
  <c r="B14" i="7"/>
  <c r="G13" i="7"/>
  <c r="D13" i="7"/>
  <c r="H13" i="7" s="1"/>
  <c r="B13" i="7"/>
  <c r="G12" i="7"/>
  <c r="F12" i="7"/>
  <c r="E12" i="7"/>
  <c r="D12" i="7"/>
  <c r="H12" i="7" s="1"/>
  <c r="B12" i="7"/>
  <c r="G11" i="7"/>
  <c r="D11" i="7"/>
  <c r="E11" i="7" s="1"/>
  <c r="F11" i="7" s="1"/>
  <c r="B11" i="7"/>
  <c r="G10" i="7"/>
  <c r="F10" i="7"/>
  <c r="E10" i="7"/>
  <c r="D10" i="7"/>
  <c r="H10" i="7" s="1"/>
  <c r="B10" i="7"/>
  <c r="G9" i="7"/>
  <c r="D9" i="7"/>
  <c r="H9" i="7" s="1"/>
  <c r="B9" i="7"/>
  <c r="G8" i="7"/>
  <c r="F8" i="7"/>
  <c r="E8" i="7"/>
  <c r="D8" i="7"/>
  <c r="H8" i="7" s="1"/>
  <c r="B8" i="7"/>
  <c r="G7" i="7"/>
  <c r="D7" i="7"/>
  <c r="E7" i="7" s="1"/>
  <c r="F7" i="7" s="1"/>
  <c r="B7" i="7"/>
  <c r="G6" i="7"/>
  <c r="F6" i="7"/>
  <c r="E6" i="7"/>
  <c r="D6" i="7"/>
  <c r="H6" i="7" s="1"/>
  <c r="B6" i="7"/>
  <c r="G5" i="7"/>
  <c r="D5" i="7"/>
  <c r="H5" i="7" s="1"/>
  <c r="B5" i="7"/>
  <c r="AC53" i="6"/>
  <c r="AB53" i="6"/>
  <c r="AA53" i="6"/>
  <c r="Z53" i="6"/>
  <c r="Y53" i="6"/>
  <c r="X53" i="6"/>
  <c r="C53" i="6"/>
  <c r="B53" i="6"/>
  <c r="AC52" i="6"/>
  <c r="AB52" i="6"/>
  <c r="AA52" i="6"/>
  <c r="Z52" i="6"/>
  <c r="Y52" i="6"/>
  <c r="X52" i="6"/>
  <c r="C52" i="6"/>
  <c r="B52" i="6"/>
  <c r="AC51" i="6"/>
  <c r="AB51" i="6"/>
  <c r="AA51" i="6"/>
  <c r="Z51" i="6"/>
  <c r="Y51" i="6"/>
  <c r="X51" i="6"/>
  <c r="C51" i="6"/>
  <c r="B51" i="6"/>
  <c r="AC50" i="6"/>
  <c r="AB50" i="6"/>
  <c r="AA50" i="6"/>
  <c r="Z50" i="6"/>
  <c r="Y50" i="6"/>
  <c r="X50" i="6"/>
  <c r="C50" i="6"/>
  <c r="B50" i="6"/>
  <c r="AC49" i="6"/>
  <c r="AB49" i="6"/>
  <c r="AA49" i="6"/>
  <c r="Z49" i="6"/>
  <c r="Y49" i="6"/>
  <c r="X49" i="6"/>
  <c r="C49" i="6"/>
  <c r="B49" i="6"/>
  <c r="AC48" i="6"/>
  <c r="AB48" i="6"/>
  <c r="AA48" i="6"/>
  <c r="Z48" i="6"/>
  <c r="Y48" i="6"/>
  <c r="X48" i="6"/>
  <c r="C48" i="6"/>
  <c r="B48" i="6"/>
  <c r="AC47" i="6"/>
  <c r="AB47" i="6"/>
  <c r="AA47" i="6"/>
  <c r="Z47" i="6"/>
  <c r="Y47" i="6"/>
  <c r="X47" i="6"/>
  <c r="C47" i="6"/>
  <c r="B47" i="6"/>
  <c r="AC46" i="6"/>
  <c r="AB46" i="6"/>
  <c r="AA46" i="6"/>
  <c r="Z46" i="6"/>
  <c r="Y46" i="6"/>
  <c r="X46" i="6"/>
  <c r="C46" i="6"/>
  <c r="B46" i="6"/>
  <c r="AC45" i="6"/>
  <c r="AB45" i="6"/>
  <c r="AA45" i="6"/>
  <c r="Z45" i="6"/>
  <c r="Y45" i="6"/>
  <c r="X45" i="6"/>
  <c r="C45" i="6"/>
  <c r="B45" i="6"/>
  <c r="AC44" i="6"/>
  <c r="AB44" i="6"/>
  <c r="AA44" i="6"/>
  <c r="Z44" i="6"/>
  <c r="Y44" i="6"/>
  <c r="X44" i="6"/>
  <c r="C44" i="6"/>
  <c r="B44" i="6"/>
  <c r="AC43" i="6"/>
  <c r="AB43" i="6"/>
  <c r="AA43" i="6"/>
  <c r="Z43" i="6"/>
  <c r="Y43" i="6"/>
  <c r="X43" i="6"/>
  <c r="C43" i="6"/>
  <c r="B43" i="6"/>
  <c r="AC42" i="6"/>
  <c r="AB42" i="6"/>
  <c r="AA42" i="6"/>
  <c r="Z42" i="6"/>
  <c r="Y42" i="6"/>
  <c r="X42" i="6"/>
  <c r="C42" i="6"/>
  <c r="B42" i="6"/>
  <c r="AC41" i="6"/>
  <c r="AB41" i="6"/>
  <c r="AA41" i="6"/>
  <c r="Z41" i="6"/>
  <c r="Y41" i="6"/>
  <c r="X41" i="6"/>
  <c r="C41" i="6"/>
  <c r="B41" i="6"/>
  <c r="AC40" i="6"/>
  <c r="AB40" i="6"/>
  <c r="AA40" i="6"/>
  <c r="Z40" i="6"/>
  <c r="Y40" i="6"/>
  <c r="X40" i="6"/>
  <c r="C40" i="6"/>
  <c r="B40" i="6"/>
  <c r="AC39" i="6"/>
  <c r="AB39" i="6"/>
  <c r="AA39" i="6"/>
  <c r="Z39" i="6"/>
  <c r="Y39" i="6"/>
  <c r="X39" i="6"/>
  <c r="C39" i="6"/>
  <c r="B39" i="6"/>
  <c r="AC38" i="6"/>
  <c r="AB38" i="6"/>
  <c r="AA38" i="6"/>
  <c r="Z38" i="6"/>
  <c r="Y38" i="6"/>
  <c r="X38" i="6"/>
  <c r="C38" i="6"/>
  <c r="B38" i="6"/>
  <c r="AC37" i="6"/>
  <c r="AB37" i="6"/>
  <c r="AA37" i="6"/>
  <c r="Z37" i="6"/>
  <c r="Y37" i="6"/>
  <c r="X37" i="6"/>
  <c r="C37" i="6"/>
  <c r="B37" i="6"/>
  <c r="AC36" i="6"/>
  <c r="AB36" i="6"/>
  <c r="AA36" i="6"/>
  <c r="Z36" i="6"/>
  <c r="Y36" i="6"/>
  <c r="X36" i="6"/>
  <c r="C36" i="6"/>
  <c r="B36" i="6"/>
  <c r="AC35" i="6"/>
  <c r="AB35" i="6"/>
  <c r="AA35" i="6"/>
  <c r="Z35" i="6"/>
  <c r="Y35" i="6"/>
  <c r="X35" i="6"/>
  <c r="C35" i="6"/>
  <c r="B35" i="6"/>
  <c r="AC34" i="6"/>
  <c r="AB34" i="6"/>
  <c r="AA34" i="6"/>
  <c r="Z34" i="6"/>
  <c r="Y34" i="6"/>
  <c r="X34" i="6"/>
  <c r="C34" i="6"/>
  <c r="B34" i="6"/>
  <c r="AC33" i="6"/>
  <c r="AB33" i="6"/>
  <c r="AA33" i="6"/>
  <c r="Z33" i="6"/>
  <c r="Y33" i="6"/>
  <c r="X33" i="6"/>
  <c r="C33" i="6"/>
  <c r="B33" i="6"/>
  <c r="AC32" i="6"/>
  <c r="AB32" i="6"/>
  <c r="AA32" i="6"/>
  <c r="Z32" i="6"/>
  <c r="Y32" i="6"/>
  <c r="X32" i="6"/>
  <c r="C32" i="6"/>
  <c r="B32" i="6"/>
  <c r="AC31" i="6"/>
  <c r="AB31" i="6"/>
  <c r="AA31" i="6"/>
  <c r="Z31" i="6"/>
  <c r="Y31" i="6"/>
  <c r="X31" i="6"/>
  <c r="C31" i="6"/>
  <c r="B31" i="6"/>
  <c r="AC30" i="6"/>
  <c r="AB30" i="6"/>
  <c r="AA30" i="6"/>
  <c r="Z30" i="6"/>
  <c r="Y30" i="6"/>
  <c r="X30" i="6"/>
  <c r="C30" i="6"/>
  <c r="B30" i="6"/>
  <c r="AC29" i="6"/>
  <c r="AB29" i="6"/>
  <c r="AA29" i="6"/>
  <c r="Z29" i="6"/>
  <c r="Y29" i="6"/>
  <c r="X29" i="6"/>
  <c r="C29" i="6"/>
  <c r="B29" i="6"/>
  <c r="AC28" i="6"/>
  <c r="AB28" i="6"/>
  <c r="AA28" i="6"/>
  <c r="Z28" i="6"/>
  <c r="Y28" i="6"/>
  <c r="X28" i="6"/>
  <c r="C28" i="6"/>
  <c r="B28" i="6"/>
  <c r="AC27" i="6"/>
  <c r="AB27" i="6"/>
  <c r="AA27" i="6"/>
  <c r="Z27" i="6"/>
  <c r="Y27" i="6"/>
  <c r="X27" i="6"/>
  <c r="C27" i="6"/>
  <c r="B27" i="6"/>
  <c r="AC26" i="6"/>
  <c r="AB26" i="6"/>
  <c r="AA26" i="6"/>
  <c r="Z26" i="6"/>
  <c r="Y26" i="6"/>
  <c r="X26" i="6"/>
  <c r="C26" i="6"/>
  <c r="B26" i="6"/>
  <c r="AC25" i="6"/>
  <c r="AB25" i="6"/>
  <c r="AA25" i="6"/>
  <c r="Z25" i="6"/>
  <c r="Y25" i="6"/>
  <c r="X25" i="6"/>
  <c r="C25" i="6"/>
  <c r="B25" i="6"/>
  <c r="AC24" i="6"/>
  <c r="AB24" i="6"/>
  <c r="AA24" i="6"/>
  <c r="Z24" i="6"/>
  <c r="Y24" i="6"/>
  <c r="X24" i="6"/>
  <c r="C24" i="6"/>
  <c r="B24" i="6"/>
  <c r="AC23" i="6"/>
  <c r="AB23" i="6"/>
  <c r="AA23" i="6"/>
  <c r="Z23" i="6"/>
  <c r="Y23" i="6"/>
  <c r="X23" i="6"/>
  <c r="C23" i="6"/>
  <c r="B23" i="6"/>
  <c r="AC22" i="6"/>
  <c r="AB22" i="6"/>
  <c r="AA22" i="6"/>
  <c r="Z22" i="6"/>
  <c r="Y22" i="6"/>
  <c r="X22" i="6"/>
  <c r="C22" i="6"/>
  <c r="B22" i="6"/>
  <c r="AC21" i="6"/>
  <c r="AB21" i="6"/>
  <c r="AA21" i="6"/>
  <c r="Z21" i="6"/>
  <c r="Y21" i="6"/>
  <c r="X21" i="6"/>
  <c r="C21" i="6"/>
  <c r="B21" i="6"/>
  <c r="AC20" i="6"/>
  <c r="AB20" i="6"/>
  <c r="AA20" i="6"/>
  <c r="Z20" i="6"/>
  <c r="Y20" i="6"/>
  <c r="X20" i="6"/>
  <c r="C20" i="6"/>
  <c r="B20" i="6"/>
  <c r="AC19" i="6"/>
  <c r="AB19" i="6"/>
  <c r="AA19" i="6"/>
  <c r="Z19" i="6"/>
  <c r="Y19" i="6"/>
  <c r="X19" i="6"/>
  <c r="C19" i="6"/>
  <c r="B19" i="6"/>
  <c r="AC18" i="6"/>
  <c r="AB18" i="6"/>
  <c r="AA18" i="6"/>
  <c r="Z18" i="6"/>
  <c r="Y18" i="6"/>
  <c r="X18" i="6"/>
  <c r="C18" i="6"/>
  <c r="B18" i="6"/>
  <c r="AC17" i="6"/>
  <c r="AB17" i="6"/>
  <c r="AA17" i="6"/>
  <c r="Z17" i="6"/>
  <c r="Y17" i="6"/>
  <c r="X17" i="6"/>
  <c r="C17" i="6"/>
  <c r="B17" i="6"/>
  <c r="AC16" i="6"/>
  <c r="AB16" i="6"/>
  <c r="AA16" i="6"/>
  <c r="Z16" i="6"/>
  <c r="Y16" i="6"/>
  <c r="X16" i="6"/>
  <c r="C16" i="6"/>
  <c r="B16" i="6"/>
  <c r="AC15" i="6"/>
  <c r="AB15" i="6"/>
  <c r="AA15" i="6"/>
  <c r="Z15" i="6"/>
  <c r="Y15" i="6"/>
  <c r="X15" i="6"/>
  <c r="C15" i="6"/>
  <c r="B15" i="6"/>
  <c r="AC14" i="6"/>
  <c r="AB14" i="6"/>
  <c r="AA14" i="6"/>
  <c r="Z14" i="6"/>
  <c r="Y14" i="6"/>
  <c r="X14" i="6"/>
  <c r="C14" i="6"/>
  <c r="B14" i="6"/>
  <c r="AC13" i="6"/>
  <c r="AB13" i="6"/>
  <c r="AA13" i="6"/>
  <c r="Z13" i="6"/>
  <c r="Y13" i="6"/>
  <c r="X13" i="6"/>
  <c r="C13" i="6"/>
  <c r="B13" i="6"/>
  <c r="AC12" i="6"/>
  <c r="AB12" i="6"/>
  <c r="AA12" i="6"/>
  <c r="Z12" i="6"/>
  <c r="Y12" i="6"/>
  <c r="X12" i="6"/>
  <c r="C12" i="6"/>
  <c r="B12" i="6"/>
  <c r="AC11" i="6"/>
  <c r="AB11" i="6"/>
  <c r="AA11" i="6"/>
  <c r="Z11" i="6"/>
  <c r="Y11" i="6"/>
  <c r="X11" i="6"/>
  <c r="C11" i="6"/>
  <c r="B11" i="6"/>
  <c r="AC10" i="6"/>
  <c r="AB10" i="6"/>
  <c r="AA10" i="6"/>
  <c r="Z10" i="6"/>
  <c r="Y10" i="6"/>
  <c r="X10" i="6"/>
  <c r="C10" i="6"/>
  <c r="B10" i="6"/>
  <c r="AC9" i="6"/>
  <c r="AB9" i="6"/>
  <c r="AA9" i="6"/>
  <c r="Z9" i="6"/>
  <c r="Y9" i="6"/>
  <c r="X9" i="6"/>
  <c r="C9" i="6"/>
  <c r="B9" i="6"/>
  <c r="AC8" i="6"/>
  <c r="AB8" i="6"/>
  <c r="AA8" i="6"/>
  <c r="Z8" i="6"/>
  <c r="Y8" i="6"/>
  <c r="X8" i="6"/>
  <c r="C8" i="6"/>
  <c r="B8" i="6"/>
  <c r="AC7" i="6"/>
  <c r="AB7" i="6"/>
  <c r="AA7" i="6"/>
  <c r="Z7" i="6"/>
  <c r="Y7" i="6"/>
  <c r="X7" i="6"/>
  <c r="C7" i="6"/>
  <c r="B7" i="6"/>
  <c r="AC6" i="6"/>
  <c r="AB6" i="6"/>
  <c r="AA6" i="6"/>
  <c r="Z6" i="6"/>
  <c r="Y6" i="6"/>
  <c r="X6" i="6"/>
  <c r="C6" i="6"/>
  <c r="B6" i="6"/>
  <c r="AC5" i="6"/>
  <c r="AB5" i="6"/>
  <c r="AA5" i="6"/>
  <c r="Z5" i="6"/>
  <c r="Y5" i="6"/>
  <c r="X5" i="6"/>
  <c r="C5" i="6"/>
  <c r="B5" i="6"/>
  <c r="AC4" i="6"/>
  <c r="C11" i="31" s="1"/>
  <c r="AB4" i="6"/>
  <c r="AA4" i="6"/>
  <c r="Z4" i="6"/>
  <c r="Y4" i="6"/>
  <c r="X4" i="6"/>
  <c r="C4" i="6"/>
  <c r="G4" i="5"/>
  <c r="H53" i="4"/>
  <c r="E53" i="4"/>
  <c r="H52" i="4"/>
  <c r="E52" i="4"/>
  <c r="H51" i="4"/>
  <c r="E51" i="4"/>
  <c r="H50" i="4"/>
  <c r="E50" i="4"/>
  <c r="H49" i="4"/>
  <c r="E49" i="4"/>
  <c r="H48" i="4"/>
  <c r="E48" i="4"/>
  <c r="H47" i="4"/>
  <c r="E47" i="4"/>
  <c r="H46" i="4"/>
  <c r="E46" i="4"/>
  <c r="H45" i="4"/>
  <c r="E45" i="4"/>
  <c r="H44" i="4"/>
  <c r="E44" i="4"/>
  <c r="H43" i="4"/>
  <c r="E43" i="4"/>
  <c r="H42" i="4"/>
  <c r="E42" i="4"/>
  <c r="H41" i="4"/>
  <c r="E41" i="4"/>
  <c r="H40" i="4"/>
  <c r="E40" i="4"/>
  <c r="H39" i="4"/>
  <c r="E39" i="4"/>
  <c r="H38" i="4"/>
  <c r="E38" i="4"/>
  <c r="H37" i="4"/>
  <c r="E37" i="4"/>
  <c r="H36" i="4"/>
  <c r="E36" i="4"/>
  <c r="H35" i="4"/>
  <c r="E35" i="4"/>
  <c r="H34" i="4"/>
  <c r="E34" i="4"/>
  <c r="H33" i="4"/>
  <c r="E33" i="4"/>
  <c r="H32" i="4"/>
  <c r="E32" i="4"/>
  <c r="H31" i="4"/>
  <c r="E31" i="4"/>
  <c r="H30" i="4"/>
  <c r="E30" i="4"/>
  <c r="H29" i="4"/>
  <c r="E29" i="4"/>
  <c r="H28" i="4"/>
  <c r="E28" i="4"/>
  <c r="H27" i="4"/>
  <c r="E27" i="4"/>
  <c r="H26" i="4"/>
  <c r="E26" i="4"/>
  <c r="H25" i="4"/>
  <c r="E25" i="4"/>
  <c r="H24" i="4"/>
  <c r="E24" i="4"/>
  <c r="H23" i="4"/>
  <c r="E23" i="4"/>
  <c r="H22" i="4"/>
  <c r="E22" i="4"/>
  <c r="H21" i="4"/>
  <c r="E21" i="4"/>
  <c r="H20" i="4"/>
  <c r="E20" i="4"/>
  <c r="H19" i="4"/>
  <c r="E19" i="4"/>
  <c r="H18" i="4"/>
  <c r="E18" i="4"/>
  <c r="H17" i="4"/>
  <c r="E17" i="4"/>
  <c r="H16" i="4"/>
  <c r="E16" i="4"/>
  <c r="H15" i="4"/>
  <c r="E15" i="4"/>
  <c r="H14" i="4"/>
  <c r="E14" i="4"/>
  <c r="H13" i="4"/>
  <c r="E13" i="4"/>
  <c r="H12" i="4"/>
  <c r="E12" i="4"/>
  <c r="H11" i="4"/>
  <c r="E11" i="4"/>
  <c r="H10" i="4"/>
  <c r="E10" i="4"/>
  <c r="H9" i="4"/>
  <c r="E9" i="4"/>
  <c r="H8" i="4"/>
  <c r="E8" i="4"/>
  <c r="H7" i="4"/>
  <c r="E7" i="4"/>
  <c r="H6" i="4"/>
  <c r="E6" i="4"/>
  <c r="H5" i="4"/>
  <c r="E5" i="4"/>
  <c r="H4" i="4"/>
  <c r="E4" i="4"/>
  <c r="C20" i="3"/>
  <c r="E27" i="2"/>
  <c r="C27" i="2"/>
  <c r="A27" i="2"/>
  <c r="E25" i="2"/>
  <c r="C25" i="2"/>
  <c r="A25" i="2"/>
  <c r="I21" i="2"/>
  <c r="A21" i="2"/>
  <c r="I20" i="2"/>
  <c r="I19" i="2"/>
  <c r="E19" i="2"/>
  <c r="C19" i="2"/>
  <c r="I18" i="2"/>
  <c r="A9" i="2"/>
  <c r="C7" i="2"/>
  <c r="A7" i="2"/>
  <c r="B5" i="10" l="1"/>
  <c r="B4" i="8"/>
  <c r="C4" i="23"/>
  <c r="B4" i="21"/>
  <c r="E4" i="8"/>
  <c r="C12" i="31"/>
  <c r="H7" i="7"/>
  <c r="H11" i="7"/>
  <c r="H15" i="7"/>
  <c r="H21" i="7"/>
  <c r="H23" i="7"/>
  <c r="H38" i="7"/>
  <c r="E43" i="7"/>
  <c r="F43" i="7" s="1"/>
  <c r="H43" i="7"/>
  <c r="B4" i="6"/>
  <c r="C13" i="31"/>
  <c r="C15" i="30"/>
  <c r="B4" i="7"/>
  <c r="G4" i="7"/>
  <c r="E5" i="7"/>
  <c r="F5" i="7" s="1"/>
  <c r="E9" i="7"/>
  <c r="F9" i="7" s="1"/>
  <c r="E13" i="7"/>
  <c r="F13" i="7" s="1"/>
  <c r="E17" i="7"/>
  <c r="F17" i="7" s="1"/>
  <c r="E19" i="7"/>
  <c r="F19" i="7" s="1"/>
  <c r="E25" i="7"/>
  <c r="F25" i="7" s="1"/>
  <c r="E27" i="7"/>
  <c r="F27" i="7" s="1"/>
  <c r="E29" i="7"/>
  <c r="F29" i="7" s="1"/>
  <c r="E31" i="7"/>
  <c r="F31" i="7" s="1"/>
  <c r="E33" i="7"/>
  <c r="F33" i="7" s="1"/>
  <c r="H39" i="7"/>
  <c r="E44" i="7"/>
  <c r="F44" i="7" s="1"/>
  <c r="E52" i="7"/>
  <c r="F52" i="7" s="1"/>
  <c r="D4" i="8"/>
  <c r="S5" i="10"/>
  <c r="U5" i="10"/>
  <c r="S11" i="10"/>
  <c r="T11" i="10" s="1"/>
  <c r="S19" i="10"/>
  <c r="T19" i="10" s="1"/>
  <c r="S27" i="10"/>
  <c r="T27" i="10" s="1"/>
  <c r="S35" i="10"/>
  <c r="T35" i="10" s="1"/>
  <c r="S43" i="10"/>
  <c r="T43" i="10" s="1"/>
  <c r="S51" i="10"/>
  <c r="T51" i="10" s="1"/>
  <c r="C14" i="30"/>
  <c r="H37" i="7"/>
  <c r="C4" i="24"/>
  <c r="C13" i="30"/>
  <c r="C16" i="30"/>
  <c r="A19" i="2"/>
  <c r="H35" i="7"/>
  <c r="D4" i="22"/>
  <c r="H45" i="7"/>
  <c r="H47" i="7"/>
  <c r="H49" i="7"/>
  <c r="H51" i="7"/>
  <c r="H53" i="7"/>
  <c r="F4" i="8" l="1"/>
  <c r="C10" i="30"/>
  <c r="C9" i="2"/>
  <c r="E15" i="2"/>
  <c r="C20" i="12"/>
  <c r="C10" i="12"/>
  <c r="C6" i="12"/>
  <c r="C6" i="30"/>
  <c r="C19" i="12"/>
  <c r="C9" i="12"/>
  <c r="C6" i="31"/>
  <c r="C22" i="12"/>
  <c r="C18" i="12"/>
  <c r="C8" i="12"/>
  <c r="C21" i="12"/>
  <c r="E13" i="2"/>
  <c r="I9" i="2"/>
  <c r="I8" i="2"/>
  <c r="C15" i="12"/>
  <c r="D4" i="7"/>
  <c r="C13" i="2"/>
  <c r="E9" i="2"/>
  <c r="I7" i="2"/>
  <c r="I6" i="2"/>
  <c r="C4" i="8"/>
  <c r="G4" i="8" s="1"/>
  <c r="C11" i="12"/>
  <c r="A13" i="2"/>
  <c r="C7" i="12"/>
  <c r="T5" i="10"/>
  <c r="I10" i="2"/>
  <c r="E4" i="7" l="1"/>
  <c r="F4" i="7" s="1"/>
  <c r="H4" i="7"/>
  <c r="C7" i="30"/>
  <c r="C14" i="12"/>
  <c r="C7" i="31"/>
  <c r="C13" i="12"/>
  <c r="C9" i="30"/>
  <c r="C12" i="12"/>
  <c r="C15" i="2"/>
  <c r="A15" i="2"/>
  <c r="C8" i="31"/>
  <c r="C28" i="30"/>
  <c r="C27" i="30"/>
  <c r="C26" i="30"/>
  <c r="H4" i="8"/>
  <c r="I26" i="2"/>
  <c r="C8" i="30"/>
  <c r="I25" i="2"/>
  <c r="I24" i="2"/>
  <c r="E7" i="2"/>
  <c r="I15" i="2" l="1"/>
  <c r="I14" i="2"/>
  <c r="I13" i="2"/>
</calcChain>
</file>

<file path=xl/sharedStrings.xml><?xml version="1.0" encoding="utf-8"?>
<sst xmlns="http://schemas.openxmlformats.org/spreadsheetml/2006/main" count="718" uniqueCount="535">
  <si>
    <t>START HERE — USER GUIDE</t>
  </si>
  <si>
    <t>Your complete guide to using TeacherEase Pro    |    Created by: Rhianne Ken S. Rama</t>
  </si>
  <si>
    <t>Created by: Rhianne Ken S. Rama</t>
  </si>
  <si>
    <t>Welcome to TeacherEase Pro — The Complete Teacher Management System</t>
  </si>
  <si>
    <t>This workbook helps teachers manage students, classes, attendance, grades, assessments, lessons, curriculum, student performance, interventions, behavior, participation, parent communication, recognition, teaching resources, tasks, workload, events, and reports — all from one connected system.</t>
  </si>
  <si>
    <t>Step 1 — Read the User Guide</t>
  </si>
  <si>
    <t>Read this sheet completely before entering any data. This guide explains every section of the workbook.</t>
  </si>
  <si>
    <t>Step 2 — Configure Settings</t>
  </si>
  <si>
    <t>Go to SETTINGS &amp; CONFIGURATION sheet. Enter your Teacher Name, School Name, School Year, Grade Level, Section, Subject, Passing Grade, Warning Grade, Critical Grade, Grading Weights (must total 100%), Attendance thresholds, and At-Risk thresholds. These settings are automatically used by all other sheets.</t>
  </si>
  <si>
    <t>Step 3 — Set Up Classes and Subjects</t>
  </si>
  <si>
    <t>Go to CLASS &amp; SUBJECT SETUP. Enter your class information including Class ID, Grade Level, Section, Subject, Schedule, and Room.</t>
  </si>
  <si>
    <t>Step 4 — Add Students</t>
  </si>
  <si>
    <t>Go to STUDENT MASTERLIST. Enter each student's Student ID, Last Name, First Name, Middle Name, Sex, Birthdate, Parent/Guardian, Contact, Email, Address, and Enrollment Status. The Full Name and Age are calculated automatically. This sheet is the central database — all other sheets pull student names from here.</t>
  </si>
  <si>
    <t>Step 5 — Plan Curriculum and Lessons</t>
  </si>
  <si>
    <t>Use CURRICULUM MAP, ANNUAL PLAN, QUARTERLY PLAN, WEEKLY LESSON PLANNER, and DAILY LESSON PLANNER to plan your teaching. Track completion in the LESSON COMPLETION TRACKER and reflect in the TEACHING REFLECTION LOG.</t>
  </si>
  <si>
    <t>Step 6 — Record Attendance</t>
  </si>
  <si>
    <t>Go to ATTENDANCE TRACKER. Select a Student ID (name appears automatically). Enter attendance codes for each day. Use: P = Present, A = Absent, L = Late, E = Excused. Present, Absent, Late, Excused counts and Attendance % are calculated automatically. Blank cells are NOT counted as absences.</t>
  </si>
  <si>
    <t>Step 7 — Create and Record Assessments</t>
  </si>
  <si>
    <t>Go to ASSESSMENT TRACKER to log assessments. Go to GRADEBOOK to enter scores. The WW%, PT%, AS%, Final Grade, and Remarks are calculated automatically using weights from Settings. Missing scores are flagged automatically.</t>
  </si>
  <si>
    <t>Step 8 — Monitor Student Performance</t>
  </si>
  <si>
    <t>Go to STUDENT PERFORMANCE to see grade trends (Improving, Declining, Stable) and performance status (On Track, Developing, Needs Intervention). Go to GRADE ANALYTICS for class-wide statistics.</t>
  </si>
  <si>
    <t>Step 9 — Review At-Risk Students</t>
  </si>
  <si>
    <t>Go to AT-RISK &amp; INTERVENTION. Students are automatically flagged as HIGH, MEDIUM, or LOW risk based on grades, attendance, absences, and missing assessments. Record interventions and track their status.</t>
  </si>
  <si>
    <t>Step 10 — Track Participation and Behavior</t>
  </si>
  <si>
    <t>Use PARTICIPATION TRACKER for engagement scores and BEHAVIOR &amp; DISCIPLINE TRACKER for behavior records. Use RECOGNITION &amp; ACHIEVEMENT to record positive accomplishments.</t>
  </si>
  <si>
    <t>Step 11 — Record Parent Communication</t>
  </si>
  <si>
    <t>Use PARENT COMMUNICATION LOG to document all parent contact. Use PARENT CONFERENCE TRACKER for formal conferences. Overdue follow-ups are highlighted automatically.</t>
  </si>
  <si>
    <t>Step 12 — Manage Teaching Work</t>
  </si>
  <si>
    <t>Use TEACHER PLANNER &amp; TASK TRACKER for tasks, WORKLOAD TRACKER for time tracking, RESOURCE LIBRARY for resources, and SCHOOL EVENT &amp; ACTIVITY PLANNER for events.</t>
  </si>
  <si>
    <t>Step 13 — Review Dashboard and Reports</t>
  </si>
  <si>
    <t>The MAIN DASHBOARD shows key metrics and charts automatically. CLASS ANALYTICS provides deeper insights. MONTHLY SUMMARY gives an overview. PRINTABLE REPORT CENTER lists all available reports. STUDENT REPORT generates individual reports when you select a student.</t>
  </si>
  <si>
    <t>WHAT USERS CAN EDIT</t>
  </si>
  <si>
    <t>You can edit: Student information (blue cells), Attendance records, Scores, Assessment information, Lesson plans, Curriculum information, Teacher notes, Intervention records, Behavior records, Communication logs, Tasks, Resources, Events, and Settings.</t>
  </si>
  <si>
    <t>DO NOT EDIT</t>
  </si>
  <si>
    <t>Do NOT change: Formula cells (gray background), Automatic calculations, Connected ranges, Dashboard calculations, Protected cells, and System references. Only enter information in designated input cells (blue background). Changing formulas or system references may affect the accuracy and functionality of the workbook.</t>
  </si>
  <si>
    <t>COLOR AND STATUS LEGEND</t>
  </si>
  <si>
    <t>Green</t>
  </si>
  <si>
    <t>On Track / Completed / Positive / Passed</t>
  </si>
  <si>
    <t>Yellow</t>
  </si>
  <si>
    <t>Monitor / Warning / Pending / Developing</t>
  </si>
  <si>
    <t>Red</t>
  </si>
  <si>
    <t>Urgent / At Risk / Overdue / Failed</t>
  </si>
  <si>
    <t>Blue (Input)</t>
  </si>
  <si>
    <t>Cells where you enter data</t>
  </si>
  <si>
    <t>Gray (Auto)</t>
  </si>
  <si>
    <t>Cells with automatic calculations — do not edit</t>
  </si>
  <si>
    <t>Attendance Codes: P = Present | A = Absent | L = Late | E = Excused</t>
  </si>
  <si>
    <t>TROUBLESHOOTING</t>
  </si>
  <si>
    <t>• A formula appears blank: This usually means there is no data yet. Formulas automatically calculate once you enter the required input data.</t>
  </si>
  <si>
    <t>• A student does not appear in a dropdown: Make sure the student is entered in the STUDENT MASTERLIST with a Student ID. Other sheets look up students by their ID.</t>
  </si>
  <si>
    <t>• A grade seems incorrect: Check the grading weights in SETTINGS &amp; CONFIGURATION (must total 100%). Also check that max scores in the Gradebook are correct.</t>
  </si>
  <si>
    <t>• A percentage is incorrect: Verify that all required scores are entered. Blank scores are not treated as zero — they are flagged as 'Missing' separately.</t>
  </si>
  <si>
    <t>• A student was entered incorrectly: Go to STUDENT MASTERLIST and correct the information. All connected sheets will update automatically.</t>
  </si>
  <si>
    <t>• A dropdown is not working: Make sure you are clicking on a blue (input) cell. Gray cells have formulas and do not accept manual entry.</t>
  </si>
  <si>
    <t>• A formula was accidentally changed: Use Ctrl+Z to undo, or copy the formula from a similar cell. Do not delete or overwrite formula cells.</t>
  </si>
  <si>
    <t>• A chart does not display expected data: Charts only show data that has been entered. Empty data produces empty charts. Enter data first, then check the chart.</t>
  </si>
  <si>
    <t>SHEET DIRECTORY (32 Sheets)</t>
  </si>
  <si>
    <t>Section A</t>
  </si>
  <si>
    <t>Getting Started: Start Here, Main Dashboard, Settings</t>
  </si>
  <si>
    <t>Section B</t>
  </si>
  <si>
    <t>Student Management: Masterlist, Class Setup, Attendance, Performance, At-Risk, Student Report</t>
  </si>
  <si>
    <t>Section C</t>
  </si>
  <si>
    <t>Grading: Gradebook, Assessment Tracker, Grade Analytics, Item Analysis</t>
  </si>
  <si>
    <t>Section D</t>
  </si>
  <si>
    <t>Lesson Planning: Curriculum Map, Annual Plan, Quarterly Plan, Weekly Planner, Daily Planner, Completion Tracker, Reflection Log</t>
  </si>
  <si>
    <t>Section E</t>
  </si>
  <si>
    <t>Engagement: Participation, Behavior, Recognition, Parent Communication, Parent Conference</t>
  </si>
  <si>
    <t>Section F</t>
  </si>
  <si>
    <t>Productivity: Task Tracker, Workload Tracker, Resource Library, Event Planner</t>
  </si>
  <si>
    <t>Section G</t>
  </si>
  <si>
    <t>Reporting: Class Analytics, Monthly Summary, Printable Report Center</t>
  </si>
  <si>
    <t>MAIN DASHBOARD</t>
  </si>
  <si>
    <t>Executive overview — all key metrics update automatically    |    Created by: Rhianne Ken S. Rama</t>
  </si>
  <si>
    <t>STUDENT METRICS</t>
  </si>
  <si>
    <t>Grade Range</t>
  </si>
  <si>
    <t>Count</t>
  </si>
  <si>
    <t>Total Students</t>
  </si>
  <si>
    <t>Active Students</t>
  </si>
  <si>
    <t>At-Risk Students</t>
  </si>
  <si>
    <t>90-100</t>
  </si>
  <si>
    <t>80-89</t>
  </si>
  <si>
    <t>Needing Intervention</t>
  </si>
  <si>
    <t>Missing Grades</t>
  </si>
  <si>
    <t>Total with Grades</t>
  </si>
  <si>
    <t>70-79</t>
  </si>
  <si>
    <t>60-69</t>
  </si>
  <si>
    <t>&lt;60</t>
  </si>
  <si>
    <t>ACADEMIC METRICS</t>
  </si>
  <si>
    <t>Class Average</t>
  </si>
  <si>
    <t>Highest Grade</t>
  </si>
  <si>
    <t>Lowest Grade</t>
  </si>
  <si>
    <t>Status</t>
  </si>
  <si>
    <t>On Track</t>
  </si>
  <si>
    <t>Passing Rate</t>
  </si>
  <si>
    <t>Failing Students</t>
  </si>
  <si>
    <t>Developing</t>
  </si>
  <si>
    <t>Needs Intervention</t>
  </si>
  <si>
    <t>ATTENDANCE METRICS</t>
  </si>
  <si>
    <t>Task Status</t>
  </si>
  <si>
    <t>Average Attendance</t>
  </si>
  <si>
    <t>Total Absences</t>
  </si>
  <si>
    <t>Total Late</t>
  </si>
  <si>
    <t>Completed</t>
  </si>
  <si>
    <t>In Progress</t>
  </si>
  <si>
    <t>Low Attendance</t>
  </si>
  <si>
    <t>Not Started</t>
  </si>
  <si>
    <t>Waiting</t>
  </si>
  <si>
    <t>TEACHER PRODUCTIVITY</t>
  </si>
  <si>
    <t>Risk Level</t>
  </si>
  <si>
    <t>Pending Tasks</t>
  </si>
  <si>
    <t>Overdue Tasks</t>
  </si>
  <si>
    <t>Upcoming Assessments</t>
  </si>
  <si>
    <t>High</t>
  </si>
  <si>
    <t>Medium</t>
  </si>
  <si>
    <t>Upcoming Lessons</t>
  </si>
  <si>
    <t>Upcoming Events</t>
  </si>
  <si>
    <t>Completed Tasks</t>
  </si>
  <si>
    <t>Low</t>
  </si>
  <si>
    <t>SETTINGS &amp; CONFIGURATION</t>
  </si>
  <si>
    <t>Central control center — configure your teaching preferences here    |    Created by: Rhianne Ken S. Rama</t>
  </si>
  <si>
    <t>TEACHER INFORMATION</t>
  </si>
  <si>
    <t>Teacher Name</t>
  </si>
  <si>
    <t>School Name</t>
  </si>
  <si>
    <t>School Year</t>
  </si>
  <si>
    <t>2026-2027</t>
  </si>
  <si>
    <t>Grade Level</t>
  </si>
  <si>
    <t>Grade 7</t>
  </si>
  <si>
    <t>Section</t>
  </si>
  <si>
    <t>Rizal</t>
  </si>
  <si>
    <t>Subject</t>
  </si>
  <si>
    <t>Mathematics</t>
  </si>
  <si>
    <t>ACADEMIC SETTINGS</t>
  </si>
  <si>
    <t>Passing Grade</t>
  </si>
  <si>
    <t>Warning Grade Threshold</t>
  </si>
  <si>
    <t>Critical Grade Threshold</t>
  </si>
  <si>
    <t>GRADING WEIGHTS (must total 100%)</t>
  </si>
  <si>
    <t>Written Work Weight</t>
  </si>
  <si>
    <t>Performance Task Weight</t>
  </si>
  <si>
    <t>Assessment/Exam Weight</t>
  </si>
  <si>
    <t>Weight Validation</t>
  </si>
  <si>
    <t>ATTENDANCE SETTINGS</t>
  </si>
  <si>
    <t>Minimum Attendance Percentage</t>
  </si>
  <si>
    <t>Maximum Absences Before Alert</t>
  </si>
  <si>
    <t>AT-RISK SETTINGS</t>
  </si>
  <si>
    <t>At-Risk Grade Threshold</t>
  </si>
  <si>
    <t>At-Risk Attendance Threshold</t>
  </si>
  <si>
    <t>At-Risk Absence Threshold</t>
  </si>
  <si>
    <t>Missing Assessment Threshold</t>
  </si>
  <si>
    <t>Note: These settings are referenced by formulas throughout the workbook. Update them here and all connected sheets will adjust automatically.</t>
  </si>
  <si>
    <t>STUDENT MASTERLIST</t>
  </si>
  <si>
    <t>Central student database — enter student information here. Used by all other sheets.    |    Created by: Rhianne Ken S. Rama</t>
  </si>
  <si>
    <t>Student ID</t>
  </si>
  <si>
    <t>Last Name</t>
  </si>
  <si>
    <t>First Name</t>
  </si>
  <si>
    <t>Middle Name</t>
  </si>
  <si>
    <t>Full Name</t>
  </si>
  <si>
    <t>Sex</t>
  </si>
  <si>
    <t>Birthdate</t>
  </si>
  <si>
    <t>Age</t>
  </si>
  <si>
    <t>Parent/Guardian Name</t>
  </si>
  <si>
    <t>Parent Contact</t>
  </si>
  <si>
    <t>Email</t>
  </si>
  <si>
    <t>Address</t>
  </si>
  <si>
    <t>Enrollment Status</t>
  </si>
  <si>
    <t>Notes</t>
  </si>
  <si>
    <t>STU-001</t>
  </si>
  <si>
    <t>Rama</t>
  </si>
  <si>
    <t>Rhianne Ken</t>
  </si>
  <si>
    <t>S.</t>
  </si>
  <si>
    <t>Male</t>
  </si>
  <si>
    <t>Sample Parent</t>
  </si>
  <si>
    <t>09123456789</t>
  </si>
  <si>
    <t>Active</t>
  </si>
  <si>
    <t>Sample data — replace with your own students.</t>
  </si>
  <si>
    <t>CLASS &amp; SUBJECT SETUP</t>
  </si>
  <si>
    <t>Manage your classes and subjects — supports multiple classes    |    Created by: Rhianne Ken S. Rama</t>
  </si>
  <si>
    <t>Class ID</t>
  </si>
  <si>
    <t>Schedule</t>
  </si>
  <si>
    <t>Room</t>
  </si>
  <si>
    <t>CLS-001</t>
  </si>
  <si>
    <t>MWF 8:00-9:00</t>
  </si>
  <si>
    <t>Room 201</t>
  </si>
  <si>
    <t>ATTENDANCE TRACKER</t>
  </si>
  <si>
    <t>Record daily attendance using codes: P=Present, A=Absent, L=Late, E=Excused    |    Created by: Rhianne Ken S. Rama</t>
  </si>
  <si>
    <t>Student Name</t>
  </si>
  <si>
    <t>Class/Subject</t>
  </si>
  <si>
    <t>Day 1</t>
  </si>
  <si>
    <t>Day 2</t>
  </si>
  <si>
    <t>Day 3</t>
  </si>
  <si>
    <t>Day 4</t>
  </si>
  <si>
    <t>Day 5</t>
  </si>
  <si>
    <t>Day 6</t>
  </si>
  <si>
    <t>Day 7</t>
  </si>
  <si>
    <t>Day 8</t>
  </si>
  <si>
    <t>Day 9</t>
  </si>
  <si>
    <t>Day 10</t>
  </si>
  <si>
    <t>Day 11</t>
  </si>
  <si>
    <t>Day 12</t>
  </si>
  <si>
    <t>Day 13</t>
  </si>
  <si>
    <t>Day 14</t>
  </si>
  <si>
    <t>Day 15</t>
  </si>
  <si>
    <t>Day 16</t>
  </si>
  <si>
    <t>Day 17</t>
  </si>
  <si>
    <t>Day 18</t>
  </si>
  <si>
    <t>Day 19</t>
  </si>
  <si>
    <t>Day 20</t>
  </si>
  <si>
    <t>Present</t>
  </si>
  <si>
    <t>Absent</t>
  </si>
  <si>
    <t>Late</t>
  </si>
  <si>
    <t>Excused</t>
  </si>
  <si>
    <t>Total Recorded</t>
  </si>
  <si>
    <t>Attendance %</t>
  </si>
  <si>
    <t>P</t>
  </si>
  <si>
    <t>A</t>
  </si>
  <si>
    <t>L</t>
  </si>
  <si>
    <t>STUDENT PERFORMANCE</t>
  </si>
  <si>
    <t>Automatically tracks grade trends and performance status    |    Created by: Rhianne Ken S. Rama</t>
  </si>
  <si>
    <t>Previous Grade</t>
  </si>
  <si>
    <t>Current Grade</t>
  </si>
  <si>
    <t>Grade Change</t>
  </si>
  <si>
    <t>Trend</t>
  </si>
  <si>
    <t>Performance Status</t>
  </si>
  <si>
    <t>AT-RISK &amp; INTERVENTION</t>
  </si>
  <si>
    <t>Automatically identifies at-risk students based on grades, attendance, and missing assessments    |    Created by: Rhianne Ken S. Rama</t>
  </si>
  <si>
    <t>Final Grade</t>
  </si>
  <si>
    <t>Absences</t>
  </si>
  <si>
    <t>Missing Scores</t>
  </si>
  <si>
    <t>Reasons</t>
  </si>
  <si>
    <t>Intervention</t>
  </si>
  <si>
    <t>Follow-Up Date</t>
  </si>
  <si>
    <t>Teacher Notes</t>
  </si>
  <si>
    <t>Monitor Progress</t>
  </si>
  <si>
    <t>Monitoring</t>
  </si>
  <si>
    <t>STUDENT REPORT</t>
  </si>
  <si>
    <t>Select a student to generate an individual report — printable    |    Created by: Rhianne Ken S. Rama</t>
  </si>
  <si>
    <t>Select Student:</t>
  </si>
  <si>
    <t>STUDENT PROFILE</t>
  </si>
  <si>
    <t>Name</t>
  </si>
  <si>
    <t>Parent/Guardian</t>
  </si>
  <si>
    <t>ACADEMIC SUMMARY</t>
  </si>
  <si>
    <t>Written Work %</t>
  </si>
  <si>
    <t>Performance Task %</t>
  </si>
  <si>
    <t>Assessment %</t>
  </si>
  <si>
    <t>Remarks</t>
  </si>
  <si>
    <t>ATTENDANCE SUMMARY</t>
  </si>
  <si>
    <t>STUDENT SUPPORT</t>
  </si>
  <si>
    <t>Performance Trend</t>
  </si>
  <si>
    <t>At-Risk Level</t>
  </si>
  <si>
    <t>TEACHER NOTES (editable)</t>
  </si>
  <si>
    <t>GRADEBOOK</t>
  </si>
  <si>
    <t>Automated gradebook — enter scores, weights reference Settings automatically    |    Created by: Rhianne Ken S. Rama</t>
  </si>
  <si>
    <t>WW 1</t>
  </si>
  <si>
    <t>WW 2</t>
  </si>
  <si>
    <t>WW 3</t>
  </si>
  <si>
    <t>WW 4</t>
  </si>
  <si>
    <t>WW 5</t>
  </si>
  <si>
    <t>WW %</t>
  </si>
  <si>
    <t>PT 1</t>
  </si>
  <si>
    <t>PT 2</t>
  </si>
  <si>
    <t>PT 3</t>
  </si>
  <si>
    <t>PT 4</t>
  </si>
  <si>
    <t>PT 5</t>
  </si>
  <si>
    <t>PT %</t>
  </si>
  <si>
    <t>AS 1</t>
  </si>
  <si>
    <t>AS 2</t>
  </si>
  <si>
    <t>AS 3</t>
  </si>
  <si>
    <t>AS %</t>
  </si>
  <si>
    <t>Missing</t>
  </si>
  <si>
    <t>Max Scores →</t>
  </si>
  <si>
    <t>(Enter max points below)</t>
  </si>
  <si>
    <t>ASSESSMENT TRACKER</t>
  </si>
  <si>
    <t>Track all assessments — quiz, activity, project, exam    |    Created by: Rhianne Ken S. Rama</t>
  </si>
  <si>
    <t>Assessment ID</t>
  </si>
  <si>
    <t>Class</t>
  </si>
  <si>
    <t>Assessment Name</t>
  </si>
  <si>
    <t>Assessment Type</t>
  </si>
  <si>
    <t>Learning Objective/Competency</t>
  </si>
  <si>
    <t>Date Given</t>
  </si>
  <si>
    <t>Total Points</t>
  </si>
  <si>
    <t>Weight</t>
  </si>
  <si>
    <t>Average Score</t>
  </si>
  <si>
    <t>Pass Rate</t>
  </si>
  <si>
    <t>ASM-001</t>
  </si>
  <si>
    <t>Quiz 1: Introduction</t>
  </si>
  <si>
    <t>Quiz</t>
  </si>
  <si>
    <t>Understanding basic concepts</t>
  </si>
  <si>
    <t>GRADE ANALYTICS</t>
  </si>
  <si>
    <t>Automatic grade analysis and statistics    |    Created by: Rhianne Ken S. Rama</t>
  </si>
  <si>
    <t>GRADE STATISTICS</t>
  </si>
  <si>
    <t>Mean (Average)</t>
  </si>
  <si>
    <t>Median</t>
  </si>
  <si>
    <t>Mode</t>
  </si>
  <si>
    <t>Standard Deviation</t>
  </si>
  <si>
    <t>Passing Students</t>
  </si>
  <si>
    <t>Total Students with Grades</t>
  </si>
  <si>
    <t>90-100 (Excellent)</t>
  </si>
  <si>
    <t>80-89 (Proficient)</t>
  </si>
  <si>
    <t>70-79 (Approaching)</t>
  </si>
  <si>
    <t>60-69 (Developing)</t>
  </si>
  <si>
    <t>Below 60 (Beginning)</t>
  </si>
  <si>
    <t>ASSESSMENT &amp; ITEM ANALYSIS</t>
  </si>
  <si>
    <t>Analyze individual assessment items for difficulty and effectiveness    |    Created by: Rhianne Ken S. Rama</t>
  </si>
  <si>
    <t>Assessment</t>
  </si>
  <si>
    <t>Item Number</t>
  </si>
  <si>
    <t>Correct Responses</t>
  </si>
  <si>
    <t>Incorrect Responses</t>
  </si>
  <si>
    <t>Total Responses</t>
  </si>
  <si>
    <t>Percentage Correct</t>
  </si>
  <si>
    <t>Difficulty Level</t>
  </si>
  <si>
    <t>Quiz 1</t>
  </si>
  <si>
    <t>CURRICULUM MAP</t>
  </si>
  <si>
    <t>Map your curriculum by quarter and unit    |    Created by: Rhianne Ken S. Rama</t>
  </si>
  <si>
    <t>Quarter</t>
  </si>
  <si>
    <t>Unit</t>
  </si>
  <si>
    <t>Topic</t>
  </si>
  <si>
    <t>Learning Competency</t>
  </si>
  <si>
    <t>Learning Objective</t>
  </si>
  <si>
    <t>Planned Date</t>
  </si>
  <si>
    <t>Completion Status</t>
  </si>
  <si>
    <t>Q1</t>
  </si>
  <si>
    <t>Unit 1</t>
  </si>
  <si>
    <t>Introduction to Sets</t>
  </si>
  <si>
    <t>Define and describe sets</t>
  </si>
  <si>
    <t>ANNUAL PLAN</t>
  </si>
  <si>
    <t>Plan the entire school year at a glance    |    Created by: Rhianne Ken S. Rama</t>
  </si>
  <si>
    <t>Month</t>
  </si>
  <si>
    <t>Major Topic</t>
  </si>
  <si>
    <t>Major Assessment</t>
  </si>
  <si>
    <t>Planned Completion</t>
  </si>
  <si>
    <t>Actual Completion</t>
  </si>
  <si>
    <t>QUARTERLY PLAN</t>
  </si>
  <si>
    <t>Plan each quarter week by week    |    Created by: Rhianne Ken S. Rama</t>
  </si>
  <si>
    <t>Week</t>
  </si>
  <si>
    <t>Competency</t>
  </si>
  <si>
    <t>Activity</t>
  </si>
  <si>
    <t>WEEKLY LESSON PLANNER</t>
  </si>
  <si>
    <t>Plan your lessons week by week    |    Created by: Rhianne Ken S. Rama</t>
  </si>
  <si>
    <t>Week No.</t>
  </si>
  <si>
    <t>Week Start</t>
  </si>
  <si>
    <t>Week End</t>
  </si>
  <si>
    <t>Day</t>
  </si>
  <si>
    <t>Planned Activity</t>
  </si>
  <si>
    <t>Materials</t>
  </si>
  <si>
    <t>Mon</t>
  </si>
  <si>
    <t>DAILY LESSON PLANNER</t>
  </si>
  <si>
    <t>Detailed daily lesson plan — printable    |    Created by: Rhianne Ken S. Rama</t>
  </si>
  <si>
    <t>Date</t>
  </si>
  <si>
    <t>Introduction</t>
  </si>
  <si>
    <t>Main Activity</t>
  </si>
  <si>
    <t>Practice/Application</t>
  </si>
  <si>
    <t>Assignment</t>
  </si>
  <si>
    <t>Reflection</t>
  </si>
  <si>
    <t>LESSON COMPLETION TRACKER</t>
  </si>
  <si>
    <t>Track planned vs. completed lessons    |    Created by: Rhianne Ken S. Rama</t>
  </si>
  <si>
    <t>Planned Lessons</t>
  </si>
  <si>
    <t>Completed Lessons</t>
  </si>
  <si>
    <t>Delayed Lessons</t>
  </si>
  <si>
    <t>Completion %</t>
  </si>
  <si>
    <t>Lesson</t>
  </si>
  <si>
    <t>Planned Status</t>
  </si>
  <si>
    <t>Actual Status</t>
  </si>
  <si>
    <t>Reason for Delay</t>
  </si>
  <si>
    <t>Follow-Up</t>
  </si>
  <si>
    <t>TEACHING REFLECTION LOG</t>
  </si>
  <si>
    <t>Reflect on lessons to improve future teaching    |    Created by: Rhianne Ken S. Rama</t>
  </si>
  <si>
    <t>What Worked Well</t>
  </si>
  <si>
    <t>Challenges</t>
  </si>
  <si>
    <t>Student Response</t>
  </si>
  <si>
    <t>Improvement Plan</t>
  </si>
  <si>
    <t>Grade 7 - Rizal</t>
  </si>
  <si>
    <t>Students engaged well with visual examples</t>
  </si>
  <si>
    <t>Some students struggled with set notation</t>
  </si>
  <si>
    <t>PARTICIPATION TRACKER</t>
  </si>
  <si>
    <t>Track student engagement and participation fairly    |    Created by: Rhianne Ken S. Rama</t>
  </si>
  <si>
    <t>Date/Activity</t>
  </si>
  <si>
    <t>Recitation (1-5)</t>
  </si>
  <si>
    <t>Group Participation (1-5)</t>
  </si>
  <si>
    <t>Activity Participation (1-5)</t>
  </si>
  <si>
    <t>Engagement Score</t>
  </si>
  <si>
    <t>BEHAVIOR &amp; DISCIPLINE TRACKER</t>
  </si>
  <si>
    <t>Track both positive behavior and concerns    |    Created by: Rhianne Ken S. Rama</t>
  </si>
  <si>
    <t>Record ID</t>
  </si>
  <si>
    <t>Behavior Type</t>
  </si>
  <si>
    <t>Description</t>
  </si>
  <si>
    <t>Category</t>
  </si>
  <si>
    <t>Action Taken</t>
  </si>
  <si>
    <t>Parent Contact Required</t>
  </si>
  <si>
    <t>BEH-001</t>
  </si>
  <si>
    <t>Active class participation</t>
  </si>
  <si>
    <t>Positive Behavior</t>
  </si>
  <si>
    <t>Praised student for excellent participation</t>
  </si>
  <si>
    <t>No</t>
  </si>
  <si>
    <t>Resolved</t>
  </si>
  <si>
    <t>RECOGNITION &amp; ACHIEVEMENT</t>
  </si>
  <si>
    <t>Track positive achievements and recognition    |    Created by: Rhianne Ken S. Rama</t>
  </si>
  <si>
    <t>Recognition Type</t>
  </si>
  <si>
    <t>Reason</t>
  </si>
  <si>
    <t>Award Given</t>
  </si>
  <si>
    <t>Academic Achievement</t>
  </si>
  <si>
    <t>Highest score in Quiz 1</t>
  </si>
  <si>
    <t>Certificate of Recognition</t>
  </si>
  <si>
    <t>PARENT COMMUNICATION LOG</t>
  </si>
  <si>
    <t>Document all parent communication — track follow-ups    |    Created by: Rhianne Ken S. Rama</t>
  </si>
  <si>
    <t>Communication Method</t>
  </si>
  <si>
    <t>Summary</t>
  </si>
  <si>
    <t>Follow-Up Required</t>
  </si>
  <si>
    <t>Phone Call</t>
  </si>
  <si>
    <t>Progress update</t>
  </si>
  <si>
    <t>Discussed student improvement and attendance</t>
  </si>
  <si>
    <t>PARENT CONFERENCE TRACKER</t>
  </si>
  <si>
    <t>Track parent conferences and action plans    |    Created by: Rhianne Ken S. Rama</t>
  </si>
  <si>
    <t>Conference ID</t>
  </si>
  <si>
    <t>Student</t>
  </si>
  <si>
    <t>Reason for Conference</t>
  </si>
  <si>
    <t>Concerns Discussed</t>
  </si>
  <si>
    <t>Action Plan</t>
  </si>
  <si>
    <t>CONF-001</t>
  </si>
  <si>
    <t>Academic progress discussion</t>
  </si>
  <si>
    <t>Scheduled</t>
  </si>
  <si>
    <t>TEACHER PLANNER &amp; TASK TRACKER</t>
  </si>
  <si>
    <t>Manage your tasks — deadlines and priorities at a glance    |    Created by: Rhianne Ken S. Rama</t>
  </si>
  <si>
    <t>Task ID</t>
  </si>
  <si>
    <t>Date Added</t>
  </si>
  <si>
    <t>Task</t>
  </si>
  <si>
    <t>Related Class</t>
  </si>
  <si>
    <t>Priority</t>
  </si>
  <si>
    <t>Due Date</t>
  </si>
  <si>
    <t>Days Remaining</t>
  </si>
  <si>
    <t>TASK-001</t>
  </si>
  <si>
    <t>Prepare lesson plan for Week 1</t>
  </si>
  <si>
    <t>Lesson Planning</t>
  </si>
  <si>
    <t>WORKLOAD TRACKER</t>
  </si>
  <si>
    <t>Track your time and workload by category    |    Created by: Rhianne Ken S. Rama</t>
  </si>
  <si>
    <t>Task Category</t>
  </si>
  <si>
    <t>Estimated Time (hrs)</t>
  </si>
  <si>
    <t>Actual Time (hrs)</t>
  </si>
  <si>
    <t>Workload Notes</t>
  </si>
  <si>
    <t>Prepare Week 1 lesson plans</t>
  </si>
  <si>
    <t>SUMMARY</t>
  </si>
  <si>
    <t>Total Estimated Hours</t>
  </si>
  <si>
    <t>Total Actual Hours</t>
  </si>
  <si>
    <t>RESOURCE LIBRARY</t>
  </si>
  <si>
    <t>Searchable and filterable resource database    |    Created by: Rhianne Ken S. Rama</t>
  </si>
  <si>
    <t>Resource ID</t>
  </si>
  <si>
    <t>Resource Name</t>
  </si>
  <si>
    <t>Resource Type</t>
  </si>
  <si>
    <t>File/Link Location</t>
  </si>
  <si>
    <t>Date Created</t>
  </si>
  <si>
    <t>Last Used</t>
  </si>
  <si>
    <t>Availability</t>
  </si>
  <si>
    <t>RES-001</t>
  </si>
  <si>
    <t>Sets and Venn Diagrams Worksheet</t>
  </si>
  <si>
    <t>Worksheet</t>
  </si>
  <si>
    <t>Available</t>
  </si>
  <si>
    <t>SCHOOL EVENT &amp; ACTIVITY PLANNER</t>
  </si>
  <si>
    <t>Plan and track school events — budget and preparation    |    Created by: Rhianne Ken S. Rama</t>
  </si>
  <si>
    <t>Event ID</t>
  </si>
  <si>
    <t>Event Name</t>
  </si>
  <si>
    <t>Time</t>
  </si>
  <si>
    <t>Location</t>
  </si>
  <si>
    <t>Teacher Role</t>
  </si>
  <si>
    <t>Tasks</t>
  </si>
  <si>
    <t>Budget</t>
  </si>
  <si>
    <t>Actual Expense</t>
  </si>
  <si>
    <t>EVT-001</t>
  </si>
  <si>
    <t>Parent-Teacher Conference</t>
  </si>
  <si>
    <t>9:00 AM</t>
  </si>
  <si>
    <t>School Auditorium</t>
  </si>
  <si>
    <t>Coordinator</t>
  </si>
  <si>
    <t>CLASS ANALYTICS</t>
  </si>
  <si>
    <t>Deeper class insights — academic, attendance, engagement, and behavior    |    Created by: Rhianne Ken S. Rama</t>
  </si>
  <si>
    <t>ACADEMIC PERFORMANCE</t>
  </si>
  <si>
    <t>Students at Risk</t>
  </si>
  <si>
    <t>Students with Missing Grades</t>
  </si>
  <si>
    <t>ATTENDANCE TRENDS</t>
  </si>
  <si>
    <t>Low Attendance Students</t>
  </si>
  <si>
    <t>STUDENT ENGAGEMENT</t>
  </si>
  <si>
    <t>Total Participation Records</t>
  </si>
  <si>
    <t>Average Engagement Score</t>
  </si>
  <si>
    <t>Positive Behavior Records</t>
  </si>
  <si>
    <t>Behavior Concerns</t>
  </si>
  <si>
    <t>Recognitions Given</t>
  </si>
  <si>
    <t>INTERVENTION SUMMARY</t>
  </si>
  <si>
    <t>Total At-Risk Students</t>
  </si>
  <si>
    <t>High Risk</t>
  </si>
  <si>
    <t>Medium Risk</t>
  </si>
  <si>
    <t>Completed Interventions</t>
  </si>
  <si>
    <t>Ongoing Interventions</t>
  </si>
  <si>
    <t>MONTHLY SUMMARY</t>
  </si>
  <si>
    <t>Automatic monthly overview of all key metrics    |    Created by: Rhianne Ken S. Rama</t>
  </si>
  <si>
    <t>ACADEMIC</t>
  </si>
  <si>
    <t>ATTENDANCE</t>
  </si>
  <si>
    <t>Total Late Records</t>
  </si>
  <si>
    <t>Participation Records</t>
  </si>
  <si>
    <t>TEACHER WORK</t>
  </si>
  <si>
    <t>LESSONS &amp; ASSESSMENTS</t>
  </si>
  <si>
    <t>Lessons Completed</t>
  </si>
  <si>
    <t>PRINTABLE REPORT CENTER</t>
  </si>
  <si>
    <t>Central access to clean printable summaries    |    Created by: Rhianne Ken S. Rama</t>
  </si>
  <si>
    <t>AVAILABLE REPORTS</t>
  </si>
  <si>
    <t>Individual Student Report</t>
  </si>
  <si>
    <t>Go to STUDENT REPORT sheet, select a student from dropdown</t>
  </si>
  <si>
    <t>→ STUDENT REPORT</t>
  </si>
  <si>
    <t>Class Grade Summary</t>
  </si>
  <si>
    <t>Go to GRADE ANALYTICS for grade statistics and distribution</t>
  </si>
  <si>
    <t>→ GRADE ANALYTICS</t>
  </si>
  <si>
    <t>Attendance Summary</t>
  </si>
  <si>
    <t>Go to ATTENDANCE TRACKER for per-student attendance records</t>
  </si>
  <si>
    <t>→ ATTENDANCE TRACKER</t>
  </si>
  <si>
    <t>At-Risk Student Report</t>
  </si>
  <si>
    <t>Go to AT-RISK &amp; INTERVENTION for risk levels and interventions</t>
  </si>
  <si>
    <t>→ AT-RISK &amp; INTERVENTION</t>
  </si>
  <si>
    <t>Intervention Report</t>
  </si>
  <si>
    <t>Go to AT-RISK &amp; INTERVENTION — filter by Status</t>
  </si>
  <si>
    <t>Parent Communication Summary</t>
  </si>
  <si>
    <t>Go to PARENT COMMUNICATION LOG for full communication history</t>
  </si>
  <si>
    <t>→ PARENT COMMUNICATION LOG</t>
  </si>
  <si>
    <t>Behavior Summary</t>
  </si>
  <si>
    <t>Go to BEHAVIOR &amp; DISCIPLINE TRACKER for behavior records</t>
  </si>
  <si>
    <t>→ BEHAVIOR &amp; DISCIPLINE TRACKER</t>
  </si>
  <si>
    <t>Participation Summary</t>
  </si>
  <si>
    <t>Go to PARTICIPATION TRACKER for engagement scores</t>
  </si>
  <si>
    <t>→ PARTICIPATION TRACKER</t>
  </si>
  <si>
    <t>Monthly Class Summary</t>
  </si>
  <si>
    <t>Go to MONTHLY SUMMARY for automatic monthly overview</t>
  </si>
  <si>
    <t>→ MONTHLY SUMMARY</t>
  </si>
  <si>
    <t>Lesson Completion Summary</t>
  </si>
  <si>
    <t>Go to LESSON COMPLETION TRACKER for completion stats</t>
  </si>
  <si>
    <t>→ LESSON COMPLETION TRACKER</t>
  </si>
  <si>
    <t>PRINTING TIPS</t>
  </si>
  <si>
    <t>1. Set print area to the report section you need.</t>
  </si>
  <si>
    <t>2. Use Page Layout &gt; Fit to One Page for clean output.</t>
  </si>
  <si>
    <t>3. Use landscape orientation for wide sheets.</t>
  </si>
  <si>
    <t>4. Check Print Preview before printing.</t>
  </si>
  <si>
    <t>5. Only print the rows with data to save paper.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</si>
</sst>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mm/dd/yyyy"/>
    <numFmt numFmtId="167" formatCode="\+0.0;\-0.0;0.0"/>
    <numFmt numFmtId="168" formatCode="yyyy\-mm\-dd"/>
  </numFmts>
  <fonts count="28" x14ac:knownFonts="1">
    <font>
      <sz val="11"/>
      <color theme="1"/>
      <name val="Calibri"/>
      <family val="2"/>
      <scheme val="minor"/>
    </font>
    <font>
      <b/>
      <sz val="16"/>
      <color rgb="FFFFFFFF"/>
      <name val="Calibri"/>
    </font>
    <font>
      <i/>
      <sz val="11"/>
      <color rgb="FF666666"/>
      <name val="Calibri"/>
    </font>
    <font>
      <b/>
      <sz val="12"/>
      <color rgb="FF1F4E79"/>
      <name val="Calibri"/>
    </font>
    <font>
      <b/>
      <sz val="11"/>
      <color rgb="FF1F4E79"/>
      <name val="Calibri"/>
    </font>
    <font>
      <sz val="10"/>
      <name val="Calibri"/>
    </font>
    <font>
      <sz val="9"/>
      <color rgb="FF888888"/>
      <name val="Calibri"/>
    </font>
    <font>
      <b/>
      <sz val="10"/>
      <color rgb="FFFFFFFF"/>
      <name val="Calibri"/>
    </font>
    <font>
      <b/>
      <sz val="10"/>
      <name val="Calibri"/>
    </font>
    <font>
      <b/>
      <i/>
      <sz val="10"/>
      <color rgb="FF666666"/>
      <name val="Calibri"/>
    </font>
    <font>
      <i/>
      <sz val="9"/>
      <color rgb="FF888888"/>
      <name val="Calibri"/>
    </font>
    <font>
      <b/>
      <sz val="10"/>
      <color rgb="FF666666"/>
      <name val="Calibri"/>
    </font>
    <font>
      <b/>
      <sz val="11"/>
      <name val="Calibri"/>
    </font>
    <font>
      <b/>
      <sz val="12"/>
      <name val="Calibri"/>
    </font>
    <font>
      <b/>
      <sz val="9"/>
      <color rgb="FF666666"/>
      <name val="Calibri"/>
    </font>
    <font>
      <b/>
      <sz val="22"/>
      <color rgb="FF1F4E79"/>
      <name val="Calibri"/>
    </font>
    <font>
      <b/>
      <sz val="10"/>
      <color rgb="FF2E75B6"/>
      <name val="Calibri"/>
    </font>
    <font>
      <sz val="11"/>
      <color rgb="FF333333"/>
      <name val="Calibri"/>
    </font>
    <font>
      <i/>
      <sz val="10"/>
      <color rgb="FF666666"/>
      <name val="Calibri"/>
    </font>
    <font>
      <b/>
      <sz val="9"/>
      <name val="Calibri"/>
    </font>
    <font>
      <sz val="9"/>
      <name val="Calibri"/>
    </font>
    <font>
      <b/>
      <sz val="14"/>
      <color rgb="FF1F4E79"/>
      <name val="Calibri"/>
    </font>
    <font>
      <b/>
      <i/>
      <sz val="12"/>
      <color rgb="FF2E75B6"/>
      <name val="Calibri"/>
    </font>
    <font>
      <b/>
      <sz val="12"/>
      <color rgb="FF9C0006"/>
      <name val="Calibri"/>
    </font>
    <font>
      <b/>
      <sz val="10"/>
      <color rgb="FF006100"/>
      <name val="Calibri"/>
    </font>
    <font>
      <b/>
      <sz val="10"/>
      <color rgb="FF9C5700"/>
      <name val="Calibri"/>
    </font>
    <font>
      <b/>
      <sz val="10"/>
      <color rgb="FF9C0006"/>
      <name val="Calibri"/>
    </font>
    <font>
      <b/>
      <sz val="10"/>
      <color rgb="FF1F4E79"/>
      <name val="Calibri"/>
    </font>
  </fonts>
  <fills count="12">
    <fill>
      <patternFill patternType="none"/>
    </fill>
    <fill>
      <patternFill patternType="gray125"/>
    </fill>
    <fill>
      <patternFill patternType="solid">
        <fgColor rgb="FF1F4E79"/>
        <bgColor rgb="FF1F4E79"/>
      </patternFill>
    </fill>
    <fill>
      <patternFill patternType="solid">
        <fgColor rgb="FFD6E4F0"/>
        <bgColor rgb="FFD6E4F0"/>
      </patternFill>
    </fill>
    <fill>
      <patternFill patternType="solid">
        <fgColor rgb="FFEAF1FB"/>
        <bgColor rgb="FFEAF1FB"/>
      </patternFill>
    </fill>
    <fill>
      <patternFill patternType="solid">
        <fgColor rgb="FF2E75B6"/>
        <bgColor rgb="FF2E75B6"/>
      </patternFill>
    </fill>
    <fill>
      <patternFill patternType="solid">
        <fgColor rgb="FFF2F2F2"/>
        <bgColor rgb="FFF2F2F2"/>
      </patternFill>
    </fill>
    <fill>
      <patternFill patternType="solid">
        <fgColor rgb="FFF7FAFE"/>
        <bgColor rgb="FFF7FAFE"/>
      </patternFill>
    </fill>
    <fill>
      <patternFill patternType="solid">
        <fgColor rgb="FFFFC7CE"/>
        <bgColor rgb="FFFFC7CE"/>
      </patternFill>
    </fill>
    <fill>
      <patternFill patternType="solid">
        <fgColor rgb="FFFFF2F2"/>
        <bgColor rgb="FFFFF2F2"/>
      </patternFill>
    </fill>
    <fill>
      <patternFill patternType="solid">
        <fgColor rgb="FFC6EFCE"/>
        <bgColor rgb="FFC6EFCE"/>
      </patternFill>
    </fill>
    <fill>
      <patternFill patternType="solid">
        <fgColor rgb="FFFFEB9C"/>
        <bgColor rgb="FFFFEB9C"/>
      </patternFill>
    </fill>
  </fills>
  <borders count="11">
    <border>
      <left/>
      <right/>
      <top/>
      <bottom/>
      <diagonal/>
    </border>
    <border>
      <left style="thin">
        <color rgb="FFB0B0B0"/>
      </left>
      <right style="thin">
        <color rgb="FFB0B0B0"/>
      </right>
      <top style="thin">
        <color rgb="FFB0B0B0"/>
      </top>
      <bottom style="thin">
        <color rgb="FFB0B0B0"/>
      </bottom>
      <diagonal/>
    </border>
    <border>
      <left style="thin">
        <color rgb="FFB0B0B0"/>
      </left>
      <right/>
      <top/>
      <bottom/>
      <diagonal/>
    </border>
    <border>
      <left/>
      <right style="thin">
        <color rgb="FFB0B0B0"/>
      </right>
      <top style="thin">
        <color rgb="FFB0B0B0"/>
      </top>
      <bottom/>
      <diagonal/>
    </border>
    <border>
      <left/>
      <right style="thin">
        <color rgb="FFB0B0B0"/>
      </right>
      <top/>
      <bottom/>
      <diagonal/>
    </border>
    <border>
      <left style="thin">
        <color rgb="FFB0B0B0"/>
      </left>
      <right/>
      <top/>
      <bottom style="thin">
        <color rgb="FFB0B0B0"/>
      </bottom>
      <diagonal/>
    </border>
    <border>
      <left/>
      <right style="thin">
        <color rgb="FFB0B0B0"/>
      </right>
      <top/>
      <bottom style="thin">
        <color rgb="FFB0B0B0"/>
      </bottom>
      <diagonal/>
    </border>
    <border>
      <left style="medium">
        <color rgb="FF2E75B6"/>
      </left>
      <right style="medium">
        <color rgb="FF2E75B6"/>
      </right>
      <top style="medium">
        <color rgb="FF2E75B6"/>
      </top>
      <bottom style="medium">
        <color rgb="FF2E75B6"/>
      </bottom>
      <diagonal/>
    </border>
    <border>
      <left/>
      <right/>
      <top style="thin">
        <color rgb="FFB0B0B0"/>
      </top>
      <bottom style="thin">
        <color rgb="FFB0B0B0"/>
      </bottom>
      <diagonal/>
    </border>
    <border>
      <left/>
      <right style="thin">
        <color rgb="FFB0B0B0"/>
      </right>
      <top style="thin">
        <color rgb="FFB0B0B0"/>
      </top>
      <bottom style="thin">
        <color rgb="FFB0B0B0"/>
      </bottom>
      <diagonal/>
    </border>
    <border>
      <left/>
      <right style="medium">
        <color rgb="FF2E75B6"/>
      </right>
      <top style="medium">
        <color rgb="FF2E75B6"/>
      </top>
      <bottom style="medium">
        <color rgb="FF2E75B6"/>
      </bottom>
      <diagonal/>
    </border>
  </borders>
  <cellStyleXfs count="1">
    <xf numFmtId="0" fontId="0" fillId="0" borderId="0"/>
  </cellStyleXfs>
  <cellXfs count="70">
    <xf numFmtId="0" fontId="0" fillId="0" borderId="0" xfId="0"/>
    <xf numFmtId="0" fontId="24" fillId="10" borderId="1" xfId="0" applyFont="1" applyFill="1" applyBorder="1" applyAlignment="1">
      <alignment horizontal="center" vertical="center" wrapText="1"/>
    </xf>
    <xf numFmtId="0" fontId="25" fillId="11" borderId="1" xfId="0" applyFont="1" applyFill="1" applyBorder="1" applyAlignment="1">
      <alignment horizontal="center" vertical="center" wrapText="1"/>
    </xf>
    <xf numFmtId="0" fontId="26" fillId="8" borderId="1"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19" fillId="0" borderId="0" xfId="0" applyFont="1"/>
    <xf numFmtId="0" fontId="14" fillId="7" borderId="7" xfId="0" applyFont="1" applyFill="1" applyBorder="1" applyAlignment="1">
      <alignment horizontal="center" vertical="center" wrapText="1"/>
    </xf>
    <xf numFmtId="0" fontId="20" fillId="0" borderId="0" xfId="0" applyFont="1"/>
    <xf numFmtId="0" fontId="4" fillId="3"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9" fontId="5" fillId="4"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7" fillId="5" borderId="1" xfId="0" applyFont="1" applyFill="1" applyBorder="1" applyAlignment="1">
      <alignment horizontal="center" vertical="center" wrapText="1"/>
    </xf>
    <xf numFmtId="0" fontId="5" fillId="4" borderId="1" xfId="0" applyFont="1" applyFill="1" applyBorder="1"/>
    <xf numFmtId="0" fontId="5" fillId="6" borderId="1" xfId="0" applyFont="1" applyFill="1" applyBorder="1"/>
    <xf numFmtId="166" fontId="5" fillId="4" borderId="1" xfId="0" applyNumberFormat="1" applyFont="1" applyFill="1" applyBorder="1"/>
    <xf numFmtId="0" fontId="5" fillId="6" borderId="1" xfId="0" applyFont="1" applyFill="1" applyBorder="1" applyAlignment="1">
      <alignment horizontal="center" vertical="center" wrapText="1"/>
    </xf>
    <xf numFmtId="165" fontId="5" fillId="6" borderId="1" xfId="0" applyNumberFormat="1" applyFont="1" applyFill="1" applyBorder="1" applyAlignment="1">
      <alignment horizontal="center" vertical="center" wrapText="1"/>
    </xf>
    <xf numFmtId="167" fontId="5" fillId="6" borderId="1" xfId="0" applyNumberFormat="1" applyFont="1" applyFill="1" applyBorder="1" applyAlignment="1">
      <alignment horizontal="center" vertical="center" wrapText="1"/>
    </xf>
    <xf numFmtId="0" fontId="8" fillId="6"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166" fontId="5" fillId="4" borderId="1" xfId="0" applyNumberFormat="1" applyFont="1" applyFill="1" applyBorder="1" applyAlignment="1">
      <alignment horizontal="center" vertical="center" wrapText="1"/>
    </xf>
    <xf numFmtId="165" fontId="5" fillId="6" borderId="1" xfId="0" applyNumberFormat="1" applyFont="1" applyFill="1" applyBorder="1" applyAlignment="1">
      <alignment horizontal="left" vertical="center" wrapText="1"/>
    </xf>
    <xf numFmtId="0" fontId="9" fillId="0" borderId="0" xfId="0" applyFont="1" applyAlignment="1">
      <alignment horizontal="right" vertical="center"/>
    </xf>
    <xf numFmtId="0" fontId="10" fillId="0" borderId="0" xfId="0" applyFont="1" applyAlignment="1">
      <alignment horizontal="left" vertical="center" wrapText="1"/>
    </xf>
    <xf numFmtId="0" fontId="11" fillId="3"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15" fillId="7" borderId="7" xfId="0" applyFont="1" applyFill="1" applyBorder="1" applyAlignment="1">
      <alignment horizontal="center" vertical="center" wrapText="1"/>
    </xf>
    <xf numFmtId="165" fontId="5" fillId="4" borderId="1" xfId="0" applyNumberFormat="1" applyFont="1" applyFill="1" applyBorder="1" applyAlignment="1">
      <alignment horizontal="center" vertical="center" wrapText="1"/>
    </xf>
    <xf numFmtId="164" fontId="5" fillId="4" borderId="1" xfId="0" applyNumberFormat="1" applyFont="1" applyFill="1" applyBorder="1" applyAlignment="1">
      <alignment horizontal="center" vertical="center" wrapText="1"/>
    </xf>
    <xf numFmtId="164" fontId="5" fillId="6" borderId="1" xfId="0" applyNumberFormat="1" applyFont="1" applyFill="1" applyBorder="1" applyAlignment="1">
      <alignment horizontal="center" vertical="center" wrapText="1"/>
    </xf>
    <xf numFmtId="1" fontId="5" fillId="6"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16" fillId="6" borderId="1" xfId="0" applyFont="1" applyFill="1" applyBorder="1" applyAlignment="1">
      <alignment horizontal="left" vertical="center" wrapText="1"/>
    </xf>
    <xf numFmtId="168" fontId="5" fillId="4" borderId="1" xfId="0" applyNumberFormat="1" applyFont="1" applyFill="1" applyBorder="1" applyAlignment="1">
      <alignment horizontal="center" vertical="center" wrapText="1"/>
    </xf>
    <xf numFmtId="0" fontId="22" fillId="0" borderId="0" xfId="0" applyFont="1" applyAlignment="1">
      <alignment horizontal="center" vertical="center" wrapText="1"/>
    </xf>
    <xf numFmtId="0" fontId="0" fillId="0" borderId="0" xfId="0"/>
    <xf numFmtId="0" fontId="17" fillId="0" borderId="1" xfId="0" applyFont="1" applyBorder="1" applyAlignment="1">
      <alignment horizontal="left" vertical="center" wrapText="1"/>
    </xf>
    <xf numFmtId="0" fontId="0" fillId="0" borderId="8" xfId="0" applyBorder="1"/>
    <xf numFmtId="0" fontId="0" fillId="0" borderId="9" xfId="0" applyBorder="1"/>
    <xf numFmtId="0" fontId="17" fillId="0" borderId="0" xfId="0" applyFont="1" applyAlignment="1">
      <alignment horizontal="left" vertical="top" wrapText="1"/>
    </xf>
    <xf numFmtId="0" fontId="23" fillId="8" borderId="0" xfId="0" applyFont="1" applyFill="1" applyAlignment="1">
      <alignment horizontal="left" vertical="center" wrapText="1"/>
    </xf>
    <xf numFmtId="0" fontId="3" fillId="3" borderId="0" xfId="0" applyFont="1" applyFill="1" applyAlignment="1">
      <alignment horizontal="left" vertical="center" wrapText="1"/>
    </xf>
    <xf numFmtId="0" fontId="4" fillId="7" borderId="0" xfId="0" applyFont="1" applyFill="1" applyAlignment="1">
      <alignment horizontal="left" vertical="center" wrapText="1"/>
    </xf>
    <xf numFmtId="0" fontId="21" fillId="0" borderId="0" xfId="0" applyFont="1" applyAlignment="1">
      <alignment horizontal="left" vertical="center" wrapText="1"/>
    </xf>
    <xf numFmtId="0" fontId="18" fillId="0" borderId="0" xfId="0" applyFont="1" applyAlignment="1">
      <alignment horizontal="right" vertical="center"/>
    </xf>
    <xf numFmtId="0" fontId="2" fillId="0" borderId="0" xfId="0" applyFont="1" applyAlignment="1">
      <alignment horizontal="center" vertical="center" wrapText="1"/>
    </xf>
    <xf numFmtId="0" fontId="4" fillId="0" borderId="0" xfId="0" applyFont="1" applyAlignment="1">
      <alignment horizontal="left" vertical="center" wrapText="1"/>
    </xf>
    <xf numFmtId="0" fontId="17" fillId="9" borderId="0" xfId="0" applyFont="1" applyFill="1" applyAlignment="1">
      <alignment horizontal="left" vertical="top" wrapText="1"/>
    </xf>
    <xf numFmtId="0" fontId="1" fillId="2" borderId="0" xfId="0" applyFont="1" applyFill="1" applyAlignment="1">
      <alignment horizontal="center" vertical="center" wrapText="1"/>
    </xf>
    <xf numFmtId="0" fontId="14" fillId="7" borderId="7" xfId="0" applyFont="1" applyFill="1" applyBorder="1" applyAlignment="1">
      <alignment horizontal="center" vertical="center" wrapText="1"/>
    </xf>
    <xf numFmtId="0" fontId="0" fillId="0" borderId="10" xfId="0" applyBorder="1"/>
    <xf numFmtId="165" fontId="15" fillId="7" borderId="7" xfId="0" applyNumberFormat="1" applyFont="1" applyFill="1" applyBorder="1" applyAlignment="1">
      <alignment horizontal="center" vertical="center" wrapText="1"/>
    </xf>
    <xf numFmtId="1" fontId="15" fillId="7" borderId="7" xfId="0" applyNumberFormat="1" applyFont="1" applyFill="1" applyBorder="1" applyAlignment="1">
      <alignment horizontal="center" vertical="center" wrapText="1"/>
    </xf>
    <xf numFmtId="164" fontId="15" fillId="7" borderId="7" xfId="0" applyNumberFormat="1" applyFont="1" applyFill="1" applyBorder="1" applyAlignment="1">
      <alignment horizontal="center" vertical="center" wrapText="1"/>
    </xf>
    <xf numFmtId="0" fontId="6" fillId="0" borderId="0" xfId="0" applyFont="1" applyAlignment="1">
      <alignment horizontal="left" vertical="top" wrapText="1"/>
    </xf>
    <xf numFmtId="0" fontId="5" fillId="4" borderId="1" xfId="0" applyFont="1" applyFill="1" applyBorder="1" applyAlignment="1">
      <alignment horizontal="left" vertical="top" wrapText="1"/>
    </xf>
    <xf numFmtId="0" fontId="0" fillId="0" borderId="3" xfId="0" applyBorder="1"/>
    <xf numFmtId="0" fontId="0" fillId="0" borderId="2" xfId="0" applyBorder="1"/>
    <xf numFmtId="0" fontId="0" fillId="0" borderId="4" xfId="0" applyBorder="1"/>
    <xf numFmtId="0" fontId="0" fillId="0" borderId="5" xfId="0" applyBorder="1"/>
    <xf numFmtId="0" fontId="0" fillId="0" borderId="6" xfId="0" applyBorder="1"/>
    <xf numFmtId="0" fontId="13" fillId="4"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7" fillId="5" borderId="1" xfId="0" applyFont="1" applyFill="1" applyBorder="1" applyAlignment="1">
      <alignment horizontal="center" vertical="center" wrapText="1"/>
    </xf>
    <xf numFmtId="0" fontId="17" fillId="0" borderId="0" xfId="0" applyFont="1" applyAlignment="1">
      <alignment horizontal="left" vertical="center" wrapText="1"/>
    </xf>
  </cellXfs>
  <cellStyles count="1">
    <cellStyle name="Normal" xfId="0" builtinId="0"/>
  </cellStyles>
  <dxfs count="69">
    <dxf>
      <font>
        <sz val="10"/>
        <color rgb="FF9C0006"/>
        <name val="Calibri"/>
      </font>
      <fill>
        <patternFill patternType="solid">
          <fgColor rgb="FFFFC7CE"/>
          <bgColor rgb="FFFFC7CE"/>
        </patternFill>
      </fill>
    </dxf>
    <dxf>
      <font>
        <sz val="10"/>
        <color rgb="FF9C5700"/>
        <name val="Calibri"/>
      </font>
      <fill>
        <patternFill patternType="solid">
          <fgColor rgb="FFFFEB9C"/>
          <bgColor rgb="FFFFEB9C"/>
        </patternFill>
      </fill>
    </dxf>
    <dxf>
      <font>
        <sz val="10"/>
        <color rgb="FF006100"/>
        <name val="Calibri"/>
      </font>
      <fill>
        <patternFill patternType="solid">
          <fgColor rgb="FFC6EFCE"/>
          <bgColor rgb="FFC6EFCE"/>
        </patternFill>
      </fill>
    </dxf>
    <dxf>
      <font>
        <b/>
        <sz val="10"/>
        <color rgb="FF9C5700"/>
        <name val="Calibri"/>
      </font>
      <fill>
        <patternFill patternType="solid">
          <fgColor rgb="FFFFEB9C"/>
          <bgColor rgb="FFFFEB9C"/>
        </patternFill>
      </fill>
    </dxf>
    <dxf>
      <font>
        <b/>
        <sz val="10"/>
        <color rgb="FF9C0006"/>
        <name val="Calibri"/>
      </font>
      <fill>
        <patternFill patternType="solid">
          <fgColor rgb="FFFFC7CE"/>
          <bgColor rgb="FFFFC7CE"/>
        </patternFill>
      </fill>
    </dxf>
    <dxf>
      <font>
        <sz val="10"/>
        <name val="Calibri"/>
      </font>
      <fill>
        <patternFill patternType="solid">
          <fgColor rgb="FFF2F2F2"/>
          <bgColor rgb="FFF2F2F2"/>
        </patternFill>
      </fill>
    </dxf>
    <dxf>
      <font>
        <sz val="10"/>
        <color rgb="FF006100"/>
        <name val="Calibri"/>
      </font>
      <fill>
        <patternFill patternType="solid">
          <fgColor rgb="FFC6EFCE"/>
          <bgColor rgb="FFC6EFCE"/>
        </patternFill>
      </fill>
    </dxf>
    <dxf>
      <font>
        <sz val="10"/>
        <color rgb="FF9C5700"/>
        <name val="Calibri"/>
      </font>
      <fill>
        <patternFill patternType="solid">
          <fgColor rgb="FFFFEB9C"/>
          <bgColor rgb="FFFFEB9C"/>
        </patternFill>
      </fill>
    </dxf>
    <dxf>
      <font>
        <b/>
        <sz val="10"/>
        <color rgb="FF9C0006"/>
        <name val="Calibri"/>
      </font>
      <fill>
        <patternFill patternType="solid">
          <fgColor rgb="FFFFC7CE"/>
          <bgColor rgb="FFFFC7CE"/>
        </patternFill>
      </fill>
    </dxf>
    <dxf>
      <font>
        <sz val="10"/>
        <color rgb="FF9C0006"/>
        <name val="Calibri"/>
      </font>
      <fill>
        <patternFill patternType="solid">
          <fgColor rgb="FFFFC7CE"/>
          <bgColor rgb="FFFFC7CE"/>
        </patternFill>
      </fill>
    </dxf>
    <dxf>
      <font>
        <sz val="10"/>
        <color rgb="FF9C5700"/>
        <name val="Calibri"/>
      </font>
      <fill>
        <patternFill patternType="solid">
          <fgColor rgb="FFFFEB9C"/>
          <bgColor rgb="FFFFEB9C"/>
        </patternFill>
      </fill>
    </dxf>
    <dxf>
      <font>
        <sz val="10"/>
        <color rgb="FF006100"/>
        <name val="Calibri"/>
      </font>
      <fill>
        <patternFill patternType="solid">
          <fgColor rgb="FFC6EFCE"/>
          <bgColor rgb="FFC6EFCE"/>
        </patternFill>
      </fill>
    </dxf>
    <dxf>
      <font>
        <b/>
        <sz val="10"/>
        <color rgb="FF9C0006"/>
        <name val="Calibri"/>
      </font>
      <fill>
        <patternFill patternType="solid">
          <fgColor rgb="FFFFC7CE"/>
          <bgColor rgb="FFFFC7CE"/>
        </patternFill>
      </fill>
    </dxf>
    <dxf>
      <font>
        <sz val="10"/>
        <color rgb="FF9C0006"/>
        <name val="Calibri"/>
      </font>
      <fill>
        <patternFill patternType="solid">
          <fgColor rgb="FFFFC7CE"/>
          <bgColor rgb="FFFFC7CE"/>
        </patternFill>
      </fill>
    </dxf>
    <dxf>
      <font>
        <sz val="10"/>
        <color rgb="FF006100"/>
        <name val="Calibri"/>
      </font>
      <fill>
        <patternFill patternType="solid">
          <fgColor rgb="FFC6EFCE"/>
          <bgColor rgb="FFC6EFCE"/>
        </patternFill>
      </fill>
    </dxf>
    <dxf>
      <font>
        <sz val="10"/>
        <color rgb="FF006100"/>
        <name val="Calibri"/>
      </font>
      <fill>
        <patternFill patternType="solid">
          <fgColor rgb="FFC6EFCE"/>
          <bgColor rgb="FFC6EFCE"/>
        </patternFill>
      </fill>
    </dxf>
    <dxf>
      <font>
        <sz val="10"/>
        <color rgb="FF9C0006"/>
        <name val="Calibri"/>
      </font>
      <fill>
        <patternFill patternType="solid">
          <fgColor rgb="FFFFC7CE"/>
          <bgColor rgb="FFFFC7CE"/>
        </patternFill>
      </fill>
    </dxf>
    <dxf>
      <font>
        <sz val="10"/>
        <color rgb="FF006100"/>
        <name val="Calibri"/>
      </font>
      <fill>
        <patternFill patternType="solid">
          <fgColor rgb="FFC6EFCE"/>
          <bgColor rgb="FFC6EFCE"/>
        </patternFill>
      </fill>
    </dxf>
    <dxf>
      <font>
        <b/>
        <sz val="10"/>
        <color rgb="FF9C0006"/>
        <name val="Calibri"/>
      </font>
      <fill>
        <patternFill patternType="solid">
          <fgColor rgb="FFFFC7CE"/>
          <bgColor rgb="FFFFC7CE"/>
        </patternFill>
      </fill>
    </dxf>
    <dxf>
      <font>
        <sz val="10"/>
        <color rgb="FF9C5700"/>
        <name val="Calibri"/>
      </font>
      <fill>
        <patternFill patternType="solid">
          <fgColor rgb="FFFFEB9C"/>
          <bgColor rgb="FFFFEB9C"/>
        </patternFill>
      </fill>
    </dxf>
    <dxf>
      <font>
        <sz val="10"/>
        <color rgb="FF006100"/>
        <name val="Calibri"/>
      </font>
      <fill>
        <patternFill patternType="solid">
          <fgColor rgb="FFC6EFCE"/>
          <bgColor rgb="FFC6EFCE"/>
        </patternFill>
      </fill>
    </dxf>
    <dxf>
      <font>
        <b/>
        <sz val="10"/>
        <color rgb="FF9C5700"/>
        <name val="Calibri"/>
      </font>
      <fill>
        <patternFill patternType="solid">
          <fgColor rgb="FFFFEB9C"/>
          <bgColor rgb="FFFFEB9C"/>
        </patternFill>
      </fill>
    </dxf>
    <dxf>
      <font>
        <b/>
        <sz val="10"/>
        <color rgb="FF9C0006"/>
        <name val="Calibri"/>
      </font>
      <fill>
        <patternFill patternType="solid">
          <fgColor rgb="FFFFC7CE"/>
          <bgColor rgb="FFFFC7CE"/>
        </patternFill>
      </fill>
    </dxf>
    <dxf>
      <font>
        <b/>
        <sz val="10"/>
        <color rgb="FF006100"/>
        <name val="Calibri"/>
      </font>
      <fill>
        <patternFill patternType="solid">
          <fgColor rgb="FFC6EFCE"/>
          <bgColor rgb="FFC6EFCE"/>
        </patternFill>
      </fill>
    </dxf>
    <dxf>
      <font>
        <sz val="10"/>
        <color rgb="FF9C0006"/>
        <name val="Calibri"/>
      </font>
      <fill>
        <patternFill patternType="solid">
          <fgColor rgb="FFFFC7CE"/>
          <bgColor rgb="FFFFC7CE"/>
        </patternFill>
      </fill>
    </dxf>
    <dxf>
      <font>
        <sz val="10"/>
        <color rgb="FF006100"/>
        <name val="Calibri"/>
      </font>
      <fill>
        <patternFill patternType="solid">
          <fgColor rgb="FFC6EFCE"/>
          <bgColor rgb="FFC6EFCE"/>
        </patternFill>
      </fill>
    </dxf>
    <dxf>
      <font>
        <sz val="10"/>
        <color rgb="FF9C0006"/>
        <name val="Calibri"/>
      </font>
      <fill>
        <patternFill patternType="solid">
          <fgColor rgb="FFFFC7CE"/>
          <bgColor rgb="FFFFC7CE"/>
        </patternFill>
      </fill>
    </dxf>
    <dxf>
      <font>
        <sz val="10"/>
        <color rgb="FF006100"/>
        <name val="Calibri"/>
      </font>
      <fill>
        <patternFill patternType="solid">
          <fgColor rgb="FFC6EFCE"/>
          <bgColor rgb="FFC6EFCE"/>
        </patternFill>
      </fill>
    </dxf>
    <dxf>
      <font>
        <sz val="10"/>
        <color rgb="FF9C0006"/>
        <name val="Calibri"/>
      </font>
      <fill>
        <patternFill patternType="solid">
          <fgColor rgb="FFFFC7CE"/>
          <bgColor rgb="FFFFC7CE"/>
        </patternFill>
      </fill>
    </dxf>
    <dxf>
      <font>
        <sz val="10"/>
        <name val="Calibri"/>
      </font>
      <fill>
        <patternFill patternType="solid">
          <fgColor rgb="FFF2F2F2"/>
          <bgColor rgb="FFF2F2F2"/>
        </patternFill>
      </fill>
    </dxf>
    <dxf>
      <font>
        <sz val="10"/>
        <color rgb="FF006100"/>
        <name val="Calibri"/>
      </font>
      <fill>
        <patternFill patternType="solid">
          <fgColor rgb="FFC6EFCE"/>
          <bgColor rgb="FFC6EFCE"/>
        </patternFill>
      </fill>
    </dxf>
    <dxf>
      <font>
        <sz val="10"/>
        <color rgb="FF9C0006"/>
        <name val="Calibri"/>
      </font>
      <fill>
        <patternFill patternType="solid">
          <fgColor rgb="FFFFC7CE"/>
          <bgColor rgb="FFFFC7CE"/>
        </patternFill>
      </fill>
    </dxf>
    <dxf>
      <font>
        <sz val="10"/>
        <color rgb="FF006100"/>
        <name val="Calibri"/>
      </font>
      <fill>
        <patternFill patternType="solid">
          <fgColor rgb="FFC6EFCE"/>
          <bgColor rgb="FFC6EFCE"/>
        </patternFill>
      </fill>
    </dxf>
    <dxf>
      <font>
        <sz val="10"/>
        <color rgb="FF006100"/>
        <name val="Calibri"/>
      </font>
      <fill>
        <patternFill patternType="solid">
          <fgColor rgb="FFC6EFCE"/>
          <bgColor rgb="FFC6EFCE"/>
        </patternFill>
      </fill>
    </dxf>
    <dxf>
      <font>
        <b/>
        <sz val="10"/>
        <color rgb="FF9C0006"/>
        <name val="Calibri"/>
      </font>
      <fill>
        <patternFill patternType="solid">
          <fgColor rgb="FFFFC7CE"/>
          <bgColor rgb="FFFFC7CE"/>
        </patternFill>
      </fill>
    </dxf>
    <dxf>
      <font>
        <sz val="10"/>
        <color rgb="FF9C0006"/>
        <name val="Calibri"/>
      </font>
      <fill>
        <patternFill patternType="solid">
          <fgColor rgb="FFFFC7CE"/>
          <bgColor rgb="FFFFC7CE"/>
        </patternFill>
      </fill>
    </dxf>
    <dxf>
      <font>
        <sz val="10"/>
        <color rgb="FF9C5700"/>
        <name val="Calibri"/>
      </font>
      <fill>
        <patternFill patternType="solid">
          <fgColor rgb="FFFFEB9C"/>
          <bgColor rgb="FFFFEB9C"/>
        </patternFill>
      </fill>
    </dxf>
    <dxf>
      <font>
        <sz val="10"/>
        <color rgb="FF006100"/>
        <name val="Calibri"/>
      </font>
      <fill>
        <patternFill patternType="solid">
          <fgColor rgb="FFC6EFCE"/>
          <bgColor rgb="FFC6EFCE"/>
        </patternFill>
      </fill>
    </dxf>
    <dxf>
      <font>
        <sz val="10"/>
        <color rgb="FF9C0006"/>
        <name val="Calibri"/>
      </font>
      <fill>
        <patternFill patternType="solid">
          <fgColor rgb="FFFFC7CE"/>
          <bgColor rgb="FFFFC7CE"/>
        </patternFill>
      </fill>
    </dxf>
    <dxf>
      <font>
        <sz val="10"/>
        <color rgb="FF9C5700"/>
        <name val="Calibri"/>
      </font>
      <fill>
        <patternFill patternType="solid">
          <fgColor rgb="FFFFEB9C"/>
          <bgColor rgb="FFFFEB9C"/>
        </patternFill>
      </fill>
    </dxf>
    <dxf>
      <font>
        <sz val="10"/>
        <color rgb="FF006100"/>
        <name val="Calibri"/>
      </font>
      <fill>
        <patternFill patternType="solid">
          <fgColor rgb="FFC6EFCE"/>
          <bgColor rgb="FFC6EFCE"/>
        </patternFill>
      </fill>
    </dxf>
    <dxf>
      <font>
        <b/>
        <sz val="10"/>
        <color rgb="FF9C5700"/>
        <name val="Calibri"/>
      </font>
      <fill>
        <patternFill patternType="solid">
          <fgColor rgb="FFFFEB9C"/>
          <bgColor rgb="FFFFEB9C"/>
        </patternFill>
      </fill>
    </dxf>
    <dxf>
      <font>
        <b/>
        <sz val="10"/>
        <color rgb="FF006100"/>
        <name val="Calibri"/>
      </font>
      <fill>
        <patternFill patternType="solid">
          <fgColor rgb="FFC6EFCE"/>
          <bgColor rgb="FFC6EFCE"/>
        </patternFill>
      </fill>
    </dxf>
    <dxf>
      <font>
        <b/>
        <sz val="10"/>
        <color rgb="FF9C0006"/>
        <name val="Calibri"/>
      </font>
      <fill>
        <patternFill patternType="solid">
          <fgColor rgb="FFFFC7CE"/>
          <bgColor rgb="FFFFC7CE"/>
        </patternFill>
      </fill>
    </dxf>
    <dxf>
      <font>
        <b/>
        <sz val="11"/>
        <color rgb="FF9C5700"/>
        <name val="Calibri"/>
      </font>
      <fill>
        <patternFill patternType="solid">
          <fgColor rgb="FFFFEB9C"/>
          <bgColor rgb="FFFFEB9C"/>
        </patternFill>
      </fill>
    </dxf>
    <dxf>
      <font>
        <b/>
        <sz val="11"/>
        <color rgb="FF006100"/>
        <name val="Calibri"/>
      </font>
      <fill>
        <patternFill patternType="solid">
          <fgColor rgb="FFC6EFCE"/>
          <bgColor rgb="FFC6EFCE"/>
        </patternFill>
      </fill>
    </dxf>
    <dxf>
      <font>
        <b/>
        <sz val="11"/>
        <color rgb="FF9C0006"/>
        <name val="Calibri"/>
      </font>
      <fill>
        <patternFill patternType="solid">
          <fgColor rgb="FFFFC7CE"/>
          <bgColor rgb="FFFFC7CE"/>
        </patternFill>
      </fill>
    </dxf>
    <dxf>
      <font>
        <b/>
        <sz val="10"/>
        <color rgb="FF9C0006"/>
        <name val="Calibri"/>
      </font>
      <fill>
        <patternFill patternType="solid">
          <fgColor rgb="FFFFC7CE"/>
          <bgColor rgb="FFFFC7CE"/>
        </patternFill>
      </fill>
    </dxf>
    <dxf>
      <font>
        <sz val="10"/>
        <color rgb="FF006100"/>
        <name val="Calibri"/>
      </font>
      <fill>
        <patternFill patternType="solid">
          <fgColor rgb="FFC6EFCE"/>
          <bgColor rgb="FFC6EFCE"/>
        </patternFill>
      </fill>
    </dxf>
    <dxf>
      <font>
        <sz val="10"/>
        <color rgb="FF9C5700"/>
        <name val="Calibri"/>
      </font>
      <fill>
        <patternFill patternType="solid">
          <fgColor rgb="FFFFEB9C"/>
          <bgColor rgb="FFFFEB9C"/>
        </patternFill>
      </fill>
    </dxf>
    <dxf>
      <font>
        <sz val="10"/>
        <color rgb="FF9C0006"/>
        <name val="Calibri"/>
      </font>
      <fill>
        <patternFill patternType="solid">
          <fgColor rgb="FFFFC7CE"/>
          <bgColor rgb="FFFFC7CE"/>
        </patternFill>
      </fill>
    </dxf>
    <dxf>
      <font>
        <b/>
        <sz val="10"/>
        <color rgb="FF006100"/>
        <name val="Calibri"/>
      </font>
      <fill>
        <patternFill patternType="solid">
          <fgColor rgb="FFC6EFCE"/>
          <bgColor rgb="FFC6EFCE"/>
        </patternFill>
      </fill>
    </dxf>
    <dxf>
      <font>
        <b/>
        <sz val="10"/>
        <color rgb="FF9C5700"/>
        <name val="Calibri"/>
      </font>
      <fill>
        <patternFill patternType="solid">
          <fgColor rgb="FFFFEB9C"/>
          <bgColor rgb="FFFFEB9C"/>
        </patternFill>
      </fill>
    </dxf>
    <dxf>
      <font>
        <b/>
        <sz val="10"/>
        <color rgb="FF9C0006"/>
        <name val="Calibri"/>
      </font>
      <fill>
        <patternFill patternType="solid">
          <fgColor rgb="FFFFC7CE"/>
          <bgColor rgb="FFFFC7CE"/>
        </patternFill>
      </fill>
    </dxf>
    <dxf>
      <font>
        <sz val="10"/>
        <color rgb="FF9C0006"/>
        <name val="Calibri"/>
      </font>
      <fill>
        <patternFill patternType="solid">
          <fgColor rgb="FFFFC7CE"/>
          <bgColor rgb="FFFFC7CE"/>
        </patternFill>
      </fill>
    </dxf>
    <dxf>
      <font>
        <sz val="10"/>
        <color rgb="FF006100"/>
        <name val="Calibri"/>
      </font>
      <fill>
        <patternFill patternType="solid">
          <fgColor rgb="FFC6EFCE"/>
          <bgColor rgb="FFC6EFCE"/>
        </patternFill>
      </fill>
    </dxf>
    <dxf>
      <font>
        <b/>
        <sz val="10"/>
        <color rgb="FF9C5700"/>
        <name val="Calibri"/>
      </font>
      <fill>
        <patternFill patternType="solid">
          <fgColor rgb="FFFFEB9C"/>
          <bgColor rgb="FFFFEB9C"/>
        </patternFill>
      </fill>
    </dxf>
    <dxf>
      <font>
        <b/>
        <sz val="10"/>
        <color rgb="FF9C0006"/>
        <name val="Calibri"/>
      </font>
      <fill>
        <patternFill patternType="solid">
          <fgColor rgb="FFFFC7CE"/>
          <bgColor rgb="FFFFC7CE"/>
        </patternFill>
      </fill>
    </dxf>
    <dxf>
      <font>
        <b/>
        <sz val="10"/>
        <color rgb="FF006100"/>
        <name val="Calibri"/>
      </font>
      <fill>
        <patternFill patternType="solid">
          <fgColor rgb="FFC6EFCE"/>
          <bgColor rgb="FFC6EFCE"/>
        </patternFill>
      </fill>
    </dxf>
    <dxf>
      <font>
        <b/>
        <sz val="10"/>
        <color rgb="FF9C5700"/>
        <name val="Calibri"/>
      </font>
      <fill>
        <patternFill patternType="solid">
          <fgColor rgb="FFFFEB9C"/>
          <bgColor rgb="FFFFEB9C"/>
        </patternFill>
      </fill>
    </dxf>
    <dxf>
      <font>
        <b/>
        <sz val="10"/>
        <color rgb="FF9C0006"/>
        <name val="Calibri"/>
      </font>
      <fill>
        <patternFill patternType="solid">
          <fgColor rgb="FFFFC7CE"/>
          <bgColor rgb="FFFFC7CE"/>
        </patternFill>
      </fill>
    </dxf>
    <dxf>
      <font>
        <b/>
        <sz val="10"/>
        <color rgb="FF9C0006"/>
        <name val="Calibri"/>
      </font>
      <fill>
        <patternFill patternType="solid">
          <fgColor rgb="FFFFC7CE"/>
          <bgColor rgb="FFFFC7CE"/>
        </patternFill>
      </fill>
    </dxf>
    <dxf>
      <font>
        <b/>
        <sz val="10"/>
        <color rgb="FF9C5700"/>
        <name val="Calibri"/>
      </font>
      <fill>
        <patternFill patternType="solid">
          <fgColor rgb="FFFFEB9C"/>
          <bgColor rgb="FFFFEB9C"/>
        </patternFill>
      </fill>
    </dxf>
    <dxf>
      <font>
        <b/>
        <sz val="10"/>
        <color rgb="FF9C0006"/>
        <name val="Calibri"/>
      </font>
      <fill>
        <patternFill patternType="solid">
          <fgColor rgb="FFFFC7CE"/>
          <bgColor rgb="FFFFC7CE"/>
        </patternFill>
      </fill>
    </dxf>
    <dxf>
      <font>
        <b/>
        <sz val="10"/>
        <color rgb="FF9C5700"/>
        <name val="Calibri"/>
      </font>
      <fill>
        <patternFill patternType="solid">
          <fgColor rgb="FFFFEB9C"/>
          <bgColor rgb="FFFFEB9C"/>
        </patternFill>
      </fill>
    </dxf>
    <dxf>
      <font>
        <b/>
        <sz val="10"/>
        <color rgb="FF9C0006"/>
        <name val="Calibri"/>
      </font>
      <fill>
        <patternFill patternType="solid">
          <fgColor rgb="FFFFC7CE"/>
          <bgColor rgb="FFFFC7CE"/>
        </patternFill>
      </fill>
    </dxf>
    <dxf>
      <font>
        <b/>
        <sz val="10"/>
        <color rgb="FF006100"/>
        <name val="Calibri"/>
      </font>
      <fill>
        <patternFill patternType="solid">
          <fgColor rgb="FFC6EFCE"/>
          <bgColor rgb="FFC6EFCE"/>
        </patternFill>
      </fill>
    </dxf>
    <dxf>
      <font>
        <b/>
        <sz val="10"/>
        <color rgb="FF9C0006"/>
        <name val="Calibri"/>
      </font>
      <fill>
        <patternFill patternType="solid">
          <fgColor rgb="FFFFC7CE"/>
          <bgColor rgb="FFFFC7CE"/>
        </patternFill>
      </fill>
    </dxf>
    <dxf>
      <font>
        <b/>
        <sz val="10"/>
        <color rgb="FF006100"/>
        <name val="Calibri"/>
      </font>
      <fill>
        <patternFill patternType="solid">
          <fgColor rgb="FFC6EFCE"/>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Grade Distribution</a:t>
            </a:r>
          </a:p>
        </c:rich>
      </c:tx>
      <c:overlay val="1"/>
    </c:title>
    <c:autoTitleDeleted val="0"/>
    <c:plotArea>
      <c:layout/>
      <c:barChart>
        <c:barDir val="col"/>
        <c:grouping val="clustered"/>
        <c:varyColors val="1"/>
        <c:ser>
          <c:idx val="0"/>
          <c:order val="0"/>
          <c:tx>
            <c:strRef>
              <c:f>'MAIN DASHBOARD'!$I$5</c:f>
              <c:strCache>
                <c:ptCount val="1"/>
                <c:pt idx="0">
                  <c:v>Count</c:v>
                </c:pt>
              </c:strCache>
            </c:strRef>
          </c:tx>
          <c:spPr>
            <a:ln>
              <a:prstDash val="solid"/>
            </a:ln>
          </c:spPr>
          <c:invertIfNegative val="1"/>
          <c:val>
            <c:numRef>
              <c:f>'MAIN DASHBOARD'!$I$6:$I$10</c:f>
            </c:numRef>
          </c:val>
          <c:extLst>
            <c:ext xmlns:c15="http://schemas.microsoft.com/office/drawing/2012/chart" uri="{02D57815-91ED-43cb-92C2-25804820EDAC}">
              <c15:filteredCategoryTitle>
                <c15:cat>
                  <c:multiLvlStrRef>
                    <c:extLst>
                      <c:ext uri="{02D57815-91ED-43cb-92C2-25804820EDAC}">
                        <c15:formulaRef>
                          <c15:sqref>'MAIN DASHBOARD'!$H$6:$H$10</c15:sqref>
                        </c15:formulaRef>
                      </c:ext>
                    </c:extLst>
                  </c:multiLvlStrRef>
                </c15:cat>
              </c15:filteredCategoryTitle>
            </c:ext>
            <c:ext xmlns:c16="http://schemas.microsoft.com/office/drawing/2014/chart" uri="{C3380CC4-5D6E-409C-BE32-E72D297353CC}">
              <c16:uniqueId val="{00000000-575F-4263-BBB2-9F22E42C5148}"/>
            </c:ext>
          </c:extLst>
        </c:ser>
        <c:dLbls>
          <c:showLegendKey val="0"/>
          <c:showVal val="0"/>
          <c:showCatName val="0"/>
          <c:showSerName val="0"/>
          <c:showPercent val="0"/>
          <c:showBubbleSize val="0"/>
        </c:dLbls>
        <c:gapWidth val="150"/>
        <c:axId val="10"/>
        <c:axId val="100"/>
      </c:barChart>
      <c:catAx>
        <c:axId val="10"/>
        <c:scaling>
          <c:orientation val="minMax"/>
        </c:scaling>
        <c:delete val="1"/>
        <c:axPos val="b"/>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title>
          <c:tx>
            <c:rich>
              <a:bodyPr/>
              <a:lstStyle/>
              <a:p>
                <a:pPr>
                  <a:defRPr/>
                </a:pPr>
                <a:r>
                  <a:rPr lang="en-US"/>
                  <a:t>Students</a:t>
                </a:r>
              </a:p>
            </c:rich>
          </c:tx>
          <c:overlay val="1"/>
        </c:title>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Student Performance Overview</a:t>
            </a:r>
          </a:p>
        </c:rich>
      </c:tx>
      <c:overlay val="1"/>
    </c:title>
    <c:autoTitleDeleted val="0"/>
    <c:plotArea>
      <c:layout/>
      <c:pieChart>
        <c:varyColors val="1"/>
        <c:ser>
          <c:idx val="0"/>
          <c:order val="0"/>
          <c:tx>
            <c:strRef>
              <c:f>'MAIN DASHBOARD'!$I$12</c:f>
              <c:strCache>
                <c:ptCount val="1"/>
                <c:pt idx="0">
                  <c:v>Count</c:v>
                </c:pt>
              </c:strCache>
            </c:strRef>
          </c:tx>
          <c:spPr>
            <a:ln>
              <a:prstDash val="solid"/>
            </a:ln>
          </c:spPr>
          <c:val>
            <c:numRef>
              <c:f>'MAIN DASHBOARD'!$I$13:$I$15</c:f>
            </c:numRef>
          </c:val>
          <c:extLst>
            <c:ext xmlns:c15="http://schemas.microsoft.com/office/drawing/2012/chart" uri="{02D57815-91ED-43cb-92C2-25804820EDAC}">
              <c15:filteredCategoryTitle>
                <c15:cat>
                  <c:multiLvlStrRef>
                    <c:extLst>
                      <c:ext uri="{02D57815-91ED-43cb-92C2-25804820EDAC}">
                        <c15:formulaRef>
                          <c15:sqref>'MAIN DASHBOARD'!$H$13:$H$15</c15:sqref>
                        </c15:formulaRef>
                      </c:ext>
                    </c:extLst>
                  </c:multiLvlStrRef>
                </c15:cat>
              </c15:filteredCategoryTitle>
            </c:ext>
            <c:ext xmlns:c16="http://schemas.microsoft.com/office/drawing/2014/chart" uri="{C3380CC4-5D6E-409C-BE32-E72D297353CC}">
              <c16:uniqueId val="{00000000-2A0E-40C5-A650-39BD20ED13C1}"/>
            </c:ext>
          </c:extLst>
        </c:ser>
        <c:dLbls>
          <c:showLegendKey val="0"/>
          <c:showVal val="0"/>
          <c:showCatName val="0"/>
          <c:showSerName val="0"/>
          <c:showPercent val="0"/>
          <c:showBubbleSize val="0"/>
          <c:showLeaderLines val="1"/>
        </c:dLbls>
        <c:firstSliceAng val="0"/>
      </c:pieChart>
    </c:plotArea>
    <c:legend>
      <c:legendPos val="r"/>
      <c:overlay val="1"/>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Task Completion</a:t>
            </a:r>
          </a:p>
        </c:rich>
      </c:tx>
      <c:overlay val="1"/>
    </c:title>
    <c:autoTitleDeleted val="0"/>
    <c:plotArea>
      <c:layout/>
      <c:pieChart>
        <c:varyColors val="1"/>
        <c:ser>
          <c:idx val="0"/>
          <c:order val="0"/>
          <c:tx>
            <c:strRef>
              <c:f>'MAIN DASHBOARD'!$I$17</c:f>
              <c:strCache>
                <c:ptCount val="1"/>
                <c:pt idx="0">
                  <c:v>Count</c:v>
                </c:pt>
              </c:strCache>
            </c:strRef>
          </c:tx>
          <c:spPr>
            <a:ln>
              <a:prstDash val="solid"/>
            </a:ln>
          </c:spPr>
          <c:val>
            <c:numRef>
              <c:f>'MAIN DASHBOARD'!$I$18:$I$21</c:f>
            </c:numRef>
          </c:val>
          <c:extLst>
            <c:ext xmlns:c15="http://schemas.microsoft.com/office/drawing/2012/chart" uri="{02D57815-91ED-43cb-92C2-25804820EDAC}">
              <c15:filteredCategoryTitle>
                <c15:cat>
                  <c:multiLvlStrRef>
                    <c:extLst>
                      <c:ext uri="{02D57815-91ED-43cb-92C2-25804820EDAC}">
                        <c15:formulaRef>
                          <c15:sqref>'MAIN DASHBOARD'!$H$18:$H$21</c15:sqref>
                        </c15:formulaRef>
                      </c:ext>
                    </c:extLst>
                  </c:multiLvlStrRef>
                </c15:cat>
              </c15:filteredCategoryTitle>
            </c:ext>
            <c:ext xmlns:c16="http://schemas.microsoft.com/office/drawing/2014/chart" uri="{C3380CC4-5D6E-409C-BE32-E72D297353CC}">
              <c16:uniqueId val="{00000000-5857-4630-B867-D3FE95EA9EA3}"/>
            </c:ext>
          </c:extLst>
        </c:ser>
        <c:dLbls>
          <c:showLegendKey val="0"/>
          <c:showVal val="0"/>
          <c:showCatName val="0"/>
          <c:showSerName val="0"/>
          <c:showPercent val="0"/>
          <c:showBubbleSize val="0"/>
          <c:showLeaderLines val="1"/>
        </c:dLbls>
        <c:firstSliceAng val="0"/>
      </c:pieChart>
    </c:plotArea>
    <c:legend>
      <c:legendPos val="r"/>
      <c:overlay val="1"/>
    </c:legend>
    <c:plotVisOnly val="1"/>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At-Risk Student Summary</a:t>
            </a:r>
          </a:p>
        </c:rich>
      </c:tx>
      <c:overlay val="1"/>
    </c:title>
    <c:autoTitleDeleted val="0"/>
    <c:plotArea>
      <c:layout/>
      <c:barChart>
        <c:barDir val="col"/>
        <c:grouping val="clustered"/>
        <c:varyColors val="1"/>
        <c:ser>
          <c:idx val="0"/>
          <c:order val="0"/>
          <c:tx>
            <c:strRef>
              <c:f>'MAIN DASHBOARD'!$I$23</c:f>
              <c:strCache>
                <c:ptCount val="1"/>
                <c:pt idx="0">
                  <c:v>Count</c:v>
                </c:pt>
              </c:strCache>
            </c:strRef>
          </c:tx>
          <c:spPr>
            <a:ln>
              <a:prstDash val="solid"/>
            </a:ln>
          </c:spPr>
          <c:invertIfNegative val="1"/>
          <c:val>
            <c:numRef>
              <c:f>'MAIN DASHBOARD'!$I$24:$I$26</c:f>
            </c:numRef>
          </c:val>
          <c:extLst>
            <c:ext xmlns:c15="http://schemas.microsoft.com/office/drawing/2012/chart" uri="{02D57815-91ED-43cb-92C2-25804820EDAC}">
              <c15:filteredCategoryTitle>
                <c15:cat>
                  <c:multiLvlStrRef>
                    <c:extLst>
                      <c:ext uri="{02D57815-91ED-43cb-92C2-25804820EDAC}">
                        <c15:formulaRef>
                          <c15:sqref>'MAIN DASHBOARD'!$H$24:$H$26</c15:sqref>
                        </c15:formulaRef>
                      </c:ext>
                    </c:extLst>
                  </c:multiLvlStrRef>
                </c15:cat>
              </c15:filteredCategoryTitle>
            </c:ext>
            <c:ext xmlns:c16="http://schemas.microsoft.com/office/drawing/2014/chart" uri="{C3380CC4-5D6E-409C-BE32-E72D297353CC}">
              <c16:uniqueId val="{00000000-E1F5-4E8E-82FD-7DFE7F66083C}"/>
            </c:ext>
          </c:extLst>
        </c:ser>
        <c:dLbls>
          <c:showLegendKey val="0"/>
          <c:showVal val="0"/>
          <c:showCatName val="0"/>
          <c:showSerName val="0"/>
          <c:showPercent val="0"/>
          <c:showBubbleSize val="0"/>
        </c:dLbls>
        <c:gapWidth val="150"/>
        <c:axId val="10"/>
        <c:axId val="100"/>
      </c:barChart>
      <c:catAx>
        <c:axId val="10"/>
        <c:scaling>
          <c:orientation val="minMax"/>
        </c:scaling>
        <c:delete val="1"/>
        <c:axPos val="b"/>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Grade Distribution</a:t>
            </a:r>
          </a:p>
        </c:rich>
      </c:tx>
      <c:layout>
        <c:manualLayout>
          <c:xMode val="edge"/>
          <c:yMode val="edge"/>
          <c:x val="0.34797731481481481"/>
          <c:y val="5.2916666666666667E-2"/>
        </c:manualLayout>
      </c:layout>
      <c:overlay val="1"/>
    </c:title>
    <c:autoTitleDeleted val="0"/>
    <c:plotArea>
      <c:layout/>
      <c:barChart>
        <c:barDir val="col"/>
        <c:grouping val="clustered"/>
        <c:varyColors val="1"/>
        <c:ser>
          <c:idx val="0"/>
          <c:order val="0"/>
          <c:spPr>
            <a:ln>
              <a:prstDash val="solid"/>
            </a:ln>
          </c:spPr>
          <c:invertIfNegative val="1"/>
          <c:cat>
            <c:strRef>
              <c:f>'GRADE ANALYTICS'!$B$18:$B$22</c:f>
              <c:strCache>
                <c:ptCount val="5"/>
                <c:pt idx="0">
                  <c:v>90-100 (Excellent)</c:v>
                </c:pt>
                <c:pt idx="1">
                  <c:v>80-89 (Proficient)</c:v>
                </c:pt>
                <c:pt idx="2">
                  <c:v>70-79 (Approaching)</c:v>
                </c:pt>
                <c:pt idx="3">
                  <c:v>60-69 (Developing)</c:v>
                </c:pt>
                <c:pt idx="4">
                  <c:v>Below 60 (Beginning)</c:v>
                </c:pt>
              </c:strCache>
            </c:strRef>
          </c:cat>
          <c:val>
            <c:numRef>
              <c:f>'GRADE ANALYTICS'!$C$18:$C$22</c:f>
              <c:numCache>
                <c:formatCode>General</c:formatCode>
                <c:ptCount val="5"/>
                <c:pt idx="0">
                  <c:v>0</c:v>
                </c:pt>
                <c:pt idx="1">
                  <c:v>0</c:v>
                </c:pt>
                <c:pt idx="2">
                  <c:v>0</c:v>
                </c:pt>
                <c:pt idx="3">
                  <c:v>0</c:v>
                </c:pt>
                <c:pt idx="4">
                  <c:v>50</c:v>
                </c:pt>
              </c:numCache>
            </c:numRef>
          </c:val>
          <c:extLst>
            <c:ext xmlns:c16="http://schemas.microsoft.com/office/drawing/2014/chart" uri="{C3380CC4-5D6E-409C-BE32-E72D297353CC}">
              <c16:uniqueId val="{00000000-5D0D-472D-A8F1-586BA3F2F9F2}"/>
            </c:ext>
          </c:extLst>
        </c:ser>
        <c:dLbls>
          <c:showLegendKey val="0"/>
          <c:showVal val="0"/>
          <c:showCatName val="0"/>
          <c:showSerName val="0"/>
          <c:showPercent val="0"/>
          <c:showBubbleSize val="0"/>
        </c:dLbls>
        <c:gapWidth val="150"/>
        <c:axId val="10"/>
        <c:axId val="100"/>
      </c:barChart>
      <c:catAx>
        <c:axId val="10"/>
        <c:scaling>
          <c:orientation val="minMax"/>
        </c:scaling>
        <c:delete val="1"/>
        <c:axPos val="b"/>
        <c:title>
          <c:tx>
            <c:rich>
              <a:bodyPr/>
              <a:lstStyle/>
              <a:p>
                <a:pPr>
                  <a:defRPr/>
                </a:pPr>
                <a:r>
                  <a:rPr lang="en-US"/>
                  <a:t>Grade Range</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title>
          <c:tx>
            <c:rich>
              <a:bodyPr/>
              <a:lstStyle/>
              <a:p>
                <a:pPr>
                  <a:defRPr/>
                </a:pPr>
                <a:r>
                  <a:rPr lang="en-US"/>
                  <a:t>Number of Students</a:t>
                </a:r>
              </a:p>
            </c:rich>
          </c:tx>
          <c:overlay val="1"/>
        </c:title>
        <c:numFmt formatCode="General" sourceLinked="1"/>
        <c:majorTickMark val="none"/>
        <c:minorTickMark val="none"/>
        <c:tickLblPos val="nextTo"/>
        <c:crossAx val="10"/>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oneCellAnchor>
    <xdr:from>
      <xdr:col>0</xdr:col>
      <xdr:colOff>0</xdr:colOff>
      <xdr:row>29</xdr:row>
      <xdr:rowOff>0</xdr:rowOff>
    </xdr:from>
    <xdr:ext cx="4320000" cy="252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3</xdr:col>
      <xdr:colOff>0</xdr:colOff>
      <xdr:row>29</xdr:row>
      <xdr:rowOff>0</xdr:rowOff>
    </xdr:from>
    <xdr:ext cx="4320000" cy="2520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0</xdr:col>
      <xdr:colOff>0</xdr:colOff>
      <xdr:row>45</xdr:row>
      <xdr:rowOff>0</xdr:rowOff>
    </xdr:from>
    <xdr:ext cx="4320000" cy="2520000"/>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3</xdr:col>
      <xdr:colOff>0</xdr:colOff>
      <xdr:row>45</xdr:row>
      <xdr:rowOff>0</xdr:rowOff>
    </xdr:from>
    <xdr:ext cx="4320000" cy="2520000"/>
    <xdr:graphicFrame macro="">
      <xdr:nvGraphicFramePr>
        <xdr:cNvPr id="5" name="Chart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16</xdr:row>
      <xdr:rowOff>0</xdr:rowOff>
    </xdr:from>
    <xdr:ext cx="6480000" cy="3600000"/>
    <xdr:graphicFrame macro="">
      <xdr:nvGraphicFramePr>
        <xdr:cNvPr id="2" name="Chart 1">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9"/>
  </sheetPr>
  <dimension ref="A1:F107"/>
  <sheetViews>
    <sheetView workbookViewId="0">
      <pane ySplit="3" topLeftCell="A46" activePane="bottomLeft" state="frozen"/>
      <selection pane="bottomLeft"/>
    </sheetView>
  </sheetViews>
  <sheetFormatPr defaultRowHeight="14.4" x14ac:dyDescent="0.3"/>
  <cols>
    <col min="1" max="1" width="4" customWidth="1"/>
    <col min="2" max="5" width="28" customWidth="1"/>
    <col min="6" max="6" width="4" customWidth="1"/>
  </cols>
  <sheetData>
    <row r="1" spans="1:6" ht="34.950000000000003" customHeight="1" x14ac:dyDescent="0.3">
      <c r="A1" s="53" t="s">
        <v>0</v>
      </c>
      <c r="B1" s="40"/>
      <c r="C1" s="40"/>
      <c r="D1" s="40"/>
      <c r="E1" s="40"/>
      <c r="F1" s="40"/>
    </row>
    <row r="2" spans="1:6" ht="19.95" customHeight="1" x14ac:dyDescent="0.3">
      <c r="A2" s="50" t="s">
        <v>1</v>
      </c>
      <c r="B2" s="40"/>
      <c r="C2" s="40"/>
      <c r="D2" s="40"/>
      <c r="E2" s="40"/>
      <c r="F2" s="40"/>
    </row>
    <row r="3" spans="1:6" ht="16.05" customHeight="1" x14ac:dyDescent="0.3">
      <c r="A3" s="49" t="s">
        <v>2</v>
      </c>
      <c r="B3" s="40"/>
      <c r="C3" s="40"/>
      <c r="D3" s="40"/>
      <c r="E3" s="40"/>
      <c r="F3" s="40"/>
    </row>
    <row r="5" spans="1:6" ht="28.05" customHeight="1" x14ac:dyDescent="0.3">
      <c r="B5" s="48" t="s">
        <v>3</v>
      </c>
      <c r="C5" s="40"/>
      <c r="D5" s="40"/>
      <c r="E5" s="40"/>
    </row>
    <row r="6" spans="1:6" ht="22.05" customHeight="1" x14ac:dyDescent="0.3">
      <c r="B6" s="44" t="s">
        <v>4</v>
      </c>
      <c r="C6" s="40"/>
      <c r="D6" s="40"/>
      <c r="E6" s="40"/>
    </row>
    <row r="7" spans="1:6" ht="22.05" customHeight="1" x14ac:dyDescent="0.3">
      <c r="B7" s="40"/>
      <c r="C7" s="40"/>
      <c r="D7" s="40"/>
      <c r="E7" s="40"/>
    </row>
    <row r="9" spans="1:6" x14ac:dyDescent="0.3">
      <c r="B9" s="39" t="s">
        <v>2</v>
      </c>
      <c r="C9" s="40"/>
      <c r="D9" s="40"/>
      <c r="E9" s="40"/>
    </row>
    <row r="11" spans="1:6" ht="19.95" customHeight="1" x14ac:dyDescent="0.3">
      <c r="B11" s="47" t="s">
        <v>5</v>
      </c>
      <c r="C11" s="40"/>
      <c r="D11" s="40"/>
      <c r="E11" s="40"/>
    </row>
    <row r="12" spans="1:6" ht="19.95" customHeight="1" x14ac:dyDescent="0.3">
      <c r="B12" s="44" t="s">
        <v>6</v>
      </c>
      <c r="C12" s="40"/>
      <c r="D12" s="40"/>
      <c r="E12" s="40"/>
    </row>
    <row r="13" spans="1:6" ht="19.95" customHeight="1" x14ac:dyDescent="0.3">
      <c r="B13" s="40"/>
      <c r="C13" s="40"/>
      <c r="D13" s="40"/>
      <c r="E13" s="40"/>
    </row>
    <row r="15" spans="1:6" ht="19.95" customHeight="1" x14ac:dyDescent="0.3">
      <c r="B15" s="47" t="s">
        <v>7</v>
      </c>
      <c r="C15" s="40"/>
      <c r="D15" s="40"/>
      <c r="E15" s="40"/>
    </row>
    <row r="16" spans="1:6" ht="19.95" customHeight="1" x14ac:dyDescent="0.3">
      <c r="B16" s="44" t="s">
        <v>8</v>
      </c>
      <c r="C16" s="40"/>
      <c r="D16" s="40"/>
      <c r="E16" s="40"/>
    </row>
    <row r="17" spans="2:5" ht="19.95" customHeight="1" x14ac:dyDescent="0.3">
      <c r="B17" s="40"/>
      <c r="C17" s="40"/>
      <c r="D17" s="40"/>
      <c r="E17" s="40"/>
    </row>
    <row r="19" spans="2:5" ht="19.95" customHeight="1" x14ac:dyDescent="0.3">
      <c r="B19" s="47" t="s">
        <v>9</v>
      </c>
      <c r="C19" s="40"/>
      <c r="D19" s="40"/>
      <c r="E19" s="40"/>
    </row>
    <row r="20" spans="2:5" ht="19.95" customHeight="1" x14ac:dyDescent="0.3">
      <c r="B20" s="44" t="s">
        <v>10</v>
      </c>
      <c r="C20" s="40"/>
      <c r="D20" s="40"/>
      <c r="E20" s="40"/>
    </row>
    <row r="21" spans="2:5" ht="19.95" customHeight="1" x14ac:dyDescent="0.3">
      <c r="B21" s="40"/>
      <c r="C21" s="40"/>
      <c r="D21" s="40"/>
      <c r="E21" s="40"/>
    </row>
    <row r="23" spans="2:5" ht="19.95" customHeight="1" x14ac:dyDescent="0.3">
      <c r="B23" s="47" t="s">
        <v>11</v>
      </c>
      <c r="C23" s="40"/>
      <c r="D23" s="40"/>
      <c r="E23" s="40"/>
    </row>
    <row r="24" spans="2:5" ht="19.95" customHeight="1" x14ac:dyDescent="0.3">
      <c r="B24" s="44" t="s">
        <v>12</v>
      </c>
      <c r="C24" s="40"/>
      <c r="D24" s="40"/>
      <c r="E24" s="40"/>
    </row>
    <row r="25" spans="2:5" ht="19.95" customHeight="1" x14ac:dyDescent="0.3">
      <c r="B25" s="40"/>
      <c r="C25" s="40"/>
      <c r="D25" s="40"/>
      <c r="E25" s="40"/>
    </row>
    <row r="27" spans="2:5" ht="19.95" customHeight="1" x14ac:dyDescent="0.3">
      <c r="B27" s="47" t="s">
        <v>13</v>
      </c>
      <c r="C27" s="40"/>
      <c r="D27" s="40"/>
      <c r="E27" s="40"/>
    </row>
    <row r="28" spans="2:5" ht="19.95" customHeight="1" x14ac:dyDescent="0.3">
      <c r="B28" s="44" t="s">
        <v>14</v>
      </c>
      <c r="C28" s="40"/>
      <c r="D28" s="40"/>
      <c r="E28" s="40"/>
    </row>
    <row r="29" spans="2:5" ht="19.95" customHeight="1" x14ac:dyDescent="0.3">
      <c r="B29" s="40"/>
      <c r="C29" s="40"/>
      <c r="D29" s="40"/>
      <c r="E29" s="40"/>
    </row>
    <row r="31" spans="2:5" ht="19.95" customHeight="1" x14ac:dyDescent="0.3">
      <c r="B31" s="47" t="s">
        <v>15</v>
      </c>
      <c r="C31" s="40"/>
      <c r="D31" s="40"/>
      <c r="E31" s="40"/>
    </row>
    <row r="32" spans="2:5" ht="19.95" customHeight="1" x14ac:dyDescent="0.3">
      <c r="B32" s="44" t="s">
        <v>16</v>
      </c>
      <c r="C32" s="40"/>
      <c r="D32" s="40"/>
      <c r="E32" s="40"/>
    </row>
    <row r="33" spans="2:5" ht="19.95" customHeight="1" x14ac:dyDescent="0.3">
      <c r="B33" s="40"/>
      <c r="C33" s="40"/>
      <c r="D33" s="40"/>
      <c r="E33" s="40"/>
    </row>
    <row r="35" spans="2:5" ht="19.95" customHeight="1" x14ac:dyDescent="0.3">
      <c r="B35" s="47" t="s">
        <v>17</v>
      </c>
      <c r="C35" s="40"/>
      <c r="D35" s="40"/>
      <c r="E35" s="40"/>
    </row>
    <row r="36" spans="2:5" ht="19.95" customHeight="1" x14ac:dyDescent="0.3">
      <c r="B36" s="44" t="s">
        <v>18</v>
      </c>
      <c r="C36" s="40"/>
      <c r="D36" s="40"/>
      <c r="E36" s="40"/>
    </row>
    <row r="37" spans="2:5" ht="19.95" customHeight="1" x14ac:dyDescent="0.3">
      <c r="B37" s="40"/>
      <c r="C37" s="40"/>
      <c r="D37" s="40"/>
      <c r="E37" s="40"/>
    </row>
    <row r="39" spans="2:5" ht="19.95" customHeight="1" x14ac:dyDescent="0.3">
      <c r="B39" s="47" t="s">
        <v>19</v>
      </c>
      <c r="C39" s="40"/>
      <c r="D39" s="40"/>
      <c r="E39" s="40"/>
    </row>
    <row r="40" spans="2:5" ht="19.95" customHeight="1" x14ac:dyDescent="0.3">
      <c r="B40" s="44" t="s">
        <v>20</v>
      </c>
      <c r="C40" s="40"/>
      <c r="D40" s="40"/>
      <c r="E40" s="40"/>
    </row>
    <row r="41" spans="2:5" ht="19.95" customHeight="1" x14ac:dyDescent="0.3">
      <c r="B41" s="40"/>
      <c r="C41" s="40"/>
      <c r="D41" s="40"/>
      <c r="E41" s="40"/>
    </row>
    <row r="43" spans="2:5" ht="19.95" customHeight="1" x14ac:dyDescent="0.3">
      <c r="B43" s="47" t="s">
        <v>21</v>
      </c>
      <c r="C43" s="40"/>
      <c r="D43" s="40"/>
      <c r="E43" s="40"/>
    </row>
    <row r="44" spans="2:5" ht="19.95" customHeight="1" x14ac:dyDescent="0.3">
      <c r="B44" s="44" t="s">
        <v>22</v>
      </c>
      <c r="C44" s="40"/>
      <c r="D44" s="40"/>
      <c r="E44" s="40"/>
    </row>
    <row r="45" spans="2:5" ht="19.95" customHeight="1" x14ac:dyDescent="0.3">
      <c r="B45" s="40"/>
      <c r="C45" s="40"/>
      <c r="D45" s="40"/>
      <c r="E45" s="40"/>
    </row>
    <row r="47" spans="2:5" ht="19.95" customHeight="1" x14ac:dyDescent="0.3">
      <c r="B47" s="47" t="s">
        <v>23</v>
      </c>
      <c r="C47" s="40"/>
      <c r="D47" s="40"/>
      <c r="E47" s="40"/>
    </row>
    <row r="48" spans="2:5" ht="19.95" customHeight="1" x14ac:dyDescent="0.3">
      <c r="B48" s="44" t="s">
        <v>24</v>
      </c>
      <c r="C48" s="40"/>
      <c r="D48" s="40"/>
      <c r="E48" s="40"/>
    </row>
    <row r="49" spans="2:5" ht="19.95" customHeight="1" x14ac:dyDescent="0.3">
      <c r="B49" s="40"/>
      <c r="C49" s="40"/>
      <c r="D49" s="40"/>
      <c r="E49" s="40"/>
    </row>
    <row r="51" spans="2:5" ht="19.95" customHeight="1" x14ac:dyDescent="0.3">
      <c r="B51" s="47" t="s">
        <v>25</v>
      </c>
      <c r="C51" s="40"/>
      <c r="D51" s="40"/>
      <c r="E51" s="40"/>
    </row>
    <row r="52" spans="2:5" ht="19.95" customHeight="1" x14ac:dyDescent="0.3">
      <c r="B52" s="44" t="s">
        <v>26</v>
      </c>
      <c r="C52" s="40"/>
      <c r="D52" s="40"/>
      <c r="E52" s="40"/>
    </row>
    <row r="53" spans="2:5" ht="19.95" customHeight="1" x14ac:dyDescent="0.3">
      <c r="B53" s="40"/>
      <c r="C53" s="40"/>
      <c r="D53" s="40"/>
      <c r="E53" s="40"/>
    </row>
    <row r="55" spans="2:5" ht="19.95" customHeight="1" x14ac:dyDescent="0.3">
      <c r="B55" s="47" t="s">
        <v>27</v>
      </c>
      <c r="C55" s="40"/>
      <c r="D55" s="40"/>
      <c r="E55" s="40"/>
    </row>
    <row r="56" spans="2:5" ht="19.95" customHeight="1" x14ac:dyDescent="0.3">
      <c r="B56" s="44" t="s">
        <v>28</v>
      </c>
      <c r="C56" s="40"/>
      <c r="D56" s="40"/>
      <c r="E56" s="40"/>
    </row>
    <row r="57" spans="2:5" ht="19.95" customHeight="1" x14ac:dyDescent="0.3">
      <c r="B57" s="40"/>
      <c r="C57" s="40"/>
      <c r="D57" s="40"/>
      <c r="E57" s="40"/>
    </row>
    <row r="59" spans="2:5" ht="19.95" customHeight="1" x14ac:dyDescent="0.3">
      <c r="B59" s="47" t="s">
        <v>29</v>
      </c>
      <c r="C59" s="40"/>
      <c r="D59" s="40"/>
      <c r="E59" s="40"/>
    </row>
    <row r="60" spans="2:5" ht="19.95" customHeight="1" x14ac:dyDescent="0.3">
      <c r="B60" s="44" t="s">
        <v>30</v>
      </c>
      <c r="C60" s="40"/>
      <c r="D60" s="40"/>
      <c r="E60" s="40"/>
    </row>
    <row r="61" spans="2:5" ht="19.95" customHeight="1" x14ac:dyDescent="0.3">
      <c r="B61" s="40"/>
      <c r="C61" s="40"/>
      <c r="D61" s="40"/>
      <c r="E61" s="40"/>
    </row>
    <row r="64" spans="2:5" ht="25.05" customHeight="1" x14ac:dyDescent="0.3">
      <c r="B64" s="46" t="s">
        <v>31</v>
      </c>
      <c r="C64" s="40"/>
      <c r="D64" s="40"/>
      <c r="E64" s="40"/>
    </row>
    <row r="65" spans="2:5" ht="22.05" customHeight="1" x14ac:dyDescent="0.3">
      <c r="B65" s="44" t="s">
        <v>32</v>
      </c>
      <c r="C65" s="40"/>
      <c r="D65" s="40"/>
      <c r="E65" s="40"/>
    </row>
    <row r="66" spans="2:5" ht="22.05" customHeight="1" x14ac:dyDescent="0.3">
      <c r="B66" s="40"/>
      <c r="C66" s="40"/>
      <c r="D66" s="40"/>
      <c r="E66" s="40"/>
    </row>
    <row r="68" spans="2:5" ht="25.05" customHeight="1" x14ac:dyDescent="0.3">
      <c r="B68" s="45" t="s">
        <v>33</v>
      </c>
      <c r="C68" s="40"/>
      <c r="D68" s="40"/>
      <c r="E68" s="40"/>
    </row>
    <row r="69" spans="2:5" ht="22.05" customHeight="1" x14ac:dyDescent="0.3">
      <c r="B69" s="52" t="s">
        <v>34</v>
      </c>
      <c r="C69" s="40"/>
      <c r="D69" s="40"/>
      <c r="E69" s="40"/>
    </row>
    <row r="70" spans="2:5" ht="22.05" customHeight="1" x14ac:dyDescent="0.3">
      <c r="B70" s="40"/>
      <c r="C70" s="40"/>
      <c r="D70" s="40"/>
      <c r="E70" s="40"/>
    </row>
    <row r="72" spans="2:5" ht="25.05" customHeight="1" x14ac:dyDescent="0.3">
      <c r="B72" s="46" t="s">
        <v>35</v>
      </c>
      <c r="C72" s="40"/>
      <c r="D72" s="40"/>
      <c r="E72" s="40"/>
    </row>
    <row r="73" spans="2:5" x14ac:dyDescent="0.3">
      <c r="B73" s="1" t="s">
        <v>36</v>
      </c>
      <c r="C73" s="41" t="s">
        <v>37</v>
      </c>
      <c r="D73" s="42"/>
      <c r="E73" s="43"/>
    </row>
    <row r="74" spans="2:5" x14ac:dyDescent="0.3">
      <c r="B74" s="2" t="s">
        <v>38</v>
      </c>
      <c r="C74" s="41" t="s">
        <v>39</v>
      </c>
      <c r="D74" s="42"/>
      <c r="E74" s="43"/>
    </row>
    <row r="75" spans="2:5" x14ac:dyDescent="0.3">
      <c r="B75" s="3" t="s">
        <v>40</v>
      </c>
      <c r="C75" s="41" t="s">
        <v>41</v>
      </c>
      <c r="D75" s="42"/>
      <c r="E75" s="43"/>
    </row>
    <row r="76" spans="2:5" x14ac:dyDescent="0.3">
      <c r="B76" s="4" t="s">
        <v>42</v>
      </c>
      <c r="C76" s="41" t="s">
        <v>43</v>
      </c>
      <c r="D76" s="42"/>
      <c r="E76" s="43"/>
    </row>
    <row r="77" spans="2:5" x14ac:dyDescent="0.3">
      <c r="B77" s="5" t="s">
        <v>44</v>
      </c>
      <c r="C77" s="41" t="s">
        <v>45</v>
      </c>
      <c r="D77" s="42"/>
      <c r="E77" s="43"/>
    </row>
    <row r="79" spans="2:5" x14ac:dyDescent="0.3">
      <c r="B79" s="51" t="s">
        <v>46</v>
      </c>
      <c r="C79" s="40"/>
      <c r="D79" s="40"/>
      <c r="E79" s="40"/>
    </row>
    <row r="81" spans="2:5" ht="25.05" customHeight="1" x14ac:dyDescent="0.3">
      <c r="B81" s="46" t="s">
        <v>47</v>
      </c>
      <c r="C81" s="40"/>
      <c r="D81" s="40"/>
      <c r="E81" s="40"/>
    </row>
    <row r="82" spans="2:5" ht="19.95" customHeight="1" x14ac:dyDescent="0.3">
      <c r="B82" s="44" t="s">
        <v>48</v>
      </c>
      <c r="C82" s="40"/>
      <c r="D82" s="40"/>
      <c r="E82" s="40"/>
    </row>
    <row r="83" spans="2:5" ht="19.95" customHeight="1" x14ac:dyDescent="0.3">
      <c r="B83" s="40"/>
      <c r="C83" s="40"/>
      <c r="D83" s="40"/>
      <c r="E83" s="40"/>
    </row>
    <row r="84" spans="2:5" ht="19.95" customHeight="1" x14ac:dyDescent="0.3">
      <c r="B84" s="44" t="s">
        <v>49</v>
      </c>
      <c r="C84" s="40"/>
      <c r="D84" s="40"/>
      <c r="E84" s="40"/>
    </row>
    <row r="85" spans="2:5" ht="19.95" customHeight="1" x14ac:dyDescent="0.3">
      <c r="B85" s="40"/>
      <c r="C85" s="40"/>
      <c r="D85" s="40"/>
      <c r="E85" s="40"/>
    </row>
    <row r="86" spans="2:5" ht="19.95" customHeight="1" x14ac:dyDescent="0.3">
      <c r="B86" s="44" t="s">
        <v>50</v>
      </c>
      <c r="C86" s="40"/>
      <c r="D86" s="40"/>
      <c r="E86" s="40"/>
    </row>
    <row r="87" spans="2:5" ht="19.95" customHeight="1" x14ac:dyDescent="0.3">
      <c r="B87" s="40"/>
      <c r="C87" s="40"/>
      <c r="D87" s="40"/>
      <c r="E87" s="40"/>
    </row>
    <row r="88" spans="2:5" ht="19.95" customHeight="1" x14ac:dyDescent="0.3">
      <c r="B88" s="44" t="s">
        <v>51</v>
      </c>
      <c r="C88" s="40"/>
      <c r="D88" s="40"/>
      <c r="E88" s="40"/>
    </row>
    <row r="89" spans="2:5" ht="19.95" customHeight="1" x14ac:dyDescent="0.3">
      <c r="B89" s="40"/>
      <c r="C89" s="40"/>
      <c r="D89" s="40"/>
      <c r="E89" s="40"/>
    </row>
    <row r="90" spans="2:5" ht="19.95" customHeight="1" x14ac:dyDescent="0.3">
      <c r="B90" s="44" t="s">
        <v>52</v>
      </c>
      <c r="C90" s="40"/>
      <c r="D90" s="40"/>
      <c r="E90" s="40"/>
    </row>
    <row r="91" spans="2:5" ht="19.95" customHeight="1" x14ac:dyDescent="0.3">
      <c r="B91" s="40"/>
      <c r="C91" s="40"/>
      <c r="D91" s="40"/>
      <c r="E91" s="40"/>
    </row>
    <row r="92" spans="2:5" ht="19.95" customHeight="1" x14ac:dyDescent="0.3">
      <c r="B92" s="44" t="s">
        <v>53</v>
      </c>
      <c r="C92" s="40"/>
      <c r="D92" s="40"/>
      <c r="E92" s="40"/>
    </row>
    <row r="93" spans="2:5" ht="19.95" customHeight="1" x14ac:dyDescent="0.3">
      <c r="B93" s="40"/>
      <c r="C93" s="40"/>
      <c r="D93" s="40"/>
      <c r="E93" s="40"/>
    </row>
    <row r="94" spans="2:5" ht="19.95" customHeight="1" x14ac:dyDescent="0.3">
      <c r="B94" s="44" t="s">
        <v>54</v>
      </c>
      <c r="C94" s="40"/>
      <c r="D94" s="40"/>
      <c r="E94" s="40"/>
    </row>
    <row r="95" spans="2:5" ht="19.95" customHeight="1" x14ac:dyDescent="0.3">
      <c r="B95" s="40"/>
      <c r="C95" s="40"/>
      <c r="D95" s="40"/>
      <c r="E95" s="40"/>
    </row>
    <row r="96" spans="2:5" ht="19.95" customHeight="1" x14ac:dyDescent="0.3">
      <c r="B96" s="44" t="s">
        <v>55</v>
      </c>
      <c r="C96" s="40"/>
      <c r="D96" s="40"/>
      <c r="E96" s="40"/>
    </row>
    <row r="97" spans="2:5" ht="19.95" customHeight="1" x14ac:dyDescent="0.3">
      <c r="B97" s="40"/>
      <c r="C97" s="40"/>
      <c r="D97" s="40"/>
      <c r="E97" s="40"/>
    </row>
    <row r="100" spans="2:5" ht="25.05" customHeight="1" x14ac:dyDescent="0.3">
      <c r="B100" s="46" t="s">
        <v>56</v>
      </c>
      <c r="C100" s="40"/>
      <c r="D100" s="40"/>
      <c r="E100" s="40"/>
    </row>
    <row r="101" spans="2:5" x14ac:dyDescent="0.3">
      <c r="B101" s="6" t="s">
        <v>57</v>
      </c>
      <c r="C101" s="41" t="s">
        <v>58</v>
      </c>
      <c r="D101" s="42"/>
      <c r="E101" s="43"/>
    </row>
    <row r="102" spans="2:5" x14ac:dyDescent="0.3">
      <c r="B102" s="6" t="s">
        <v>59</v>
      </c>
      <c r="C102" s="41" t="s">
        <v>60</v>
      </c>
      <c r="D102" s="42"/>
      <c r="E102" s="43"/>
    </row>
    <row r="103" spans="2:5" x14ac:dyDescent="0.3">
      <c r="B103" s="6" t="s">
        <v>61</v>
      </c>
      <c r="C103" s="41" t="s">
        <v>62</v>
      </c>
      <c r="D103" s="42"/>
      <c r="E103" s="43"/>
    </row>
    <row r="104" spans="2:5" x14ac:dyDescent="0.3">
      <c r="B104" s="6" t="s">
        <v>63</v>
      </c>
      <c r="C104" s="41" t="s">
        <v>64</v>
      </c>
      <c r="D104" s="42"/>
      <c r="E104" s="43"/>
    </row>
    <row r="105" spans="2:5" x14ac:dyDescent="0.3">
      <c r="B105" s="6" t="s">
        <v>65</v>
      </c>
      <c r="C105" s="41" t="s">
        <v>66</v>
      </c>
      <c r="D105" s="42"/>
      <c r="E105" s="43"/>
    </row>
    <row r="106" spans="2:5" x14ac:dyDescent="0.3">
      <c r="B106" s="6" t="s">
        <v>67</v>
      </c>
      <c r="C106" s="41" t="s">
        <v>68</v>
      </c>
      <c r="D106" s="42"/>
      <c r="E106" s="43"/>
    </row>
    <row r="107" spans="2:5" x14ac:dyDescent="0.3">
      <c r="B107" s="6" t="s">
        <v>69</v>
      </c>
      <c r="C107" s="41" t="s">
        <v>70</v>
      </c>
      <c r="D107" s="42"/>
      <c r="E107" s="43"/>
    </row>
  </sheetData>
  <mergeCells count="60">
    <mergeCell ref="C104:E104"/>
    <mergeCell ref="C74:E74"/>
    <mergeCell ref="C107:E107"/>
    <mergeCell ref="A1:F1"/>
    <mergeCell ref="C73:E73"/>
    <mergeCell ref="B16:E17"/>
    <mergeCell ref="B56:E57"/>
    <mergeCell ref="B94:E95"/>
    <mergeCell ref="B19:E19"/>
    <mergeCell ref="C103:E103"/>
    <mergeCell ref="C106:E106"/>
    <mergeCell ref="B28:E29"/>
    <mergeCell ref="B6:E7"/>
    <mergeCell ref="B24:E25"/>
    <mergeCell ref="B31:E31"/>
    <mergeCell ref="B44:E45"/>
    <mergeCell ref="B27:E27"/>
    <mergeCell ref="B84:E85"/>
    <mergeCell ref="B43:E43"/>
    <mergeCell ref="B65:E66"/>
    <mergeCell ref="C102:E102"/>
    <mergeCell ref="B36:E37"/>
    <mergeCell ref="B39:E39"/>
    <mergeCell ref="B11:E11"/>
    <mergeCell ref="C101:E101"/>
    <mergeCell ref="C77:E77"/>
    <mergeCell ref="A3:F3"/>
    <mergeCell ref="C105:E105"/>
    <mergeCell ref="B82:E83"/>
    <mergeCell ref="A2:F2"/>
    <mergeCell ref="B48:E49"/>
    <mergeCell ref="B79:E79"/>
    <mergeCell ref="B35:E35"/>
    <mergeCell ref="C76:E76"/>
    <mergeCell ref="B88:E89"/>
    <mergeCell ref="B69:E70"/>
    <mergeCell ref="B100:E100"/>
    <mergeCell ref="B60:E61"/>
    <mergeCell ref="B72:E72"/>
    <mergeCell ref="B47:E47"/>
    <mergeCell ref="B59:E59"/>
    <mergeCell ref="B81:E81"/>
    <mergeCell ref="B86:E87"/>
    <mergeCell ref="B55:E55"/>
    <mergeCell ref="B90:E91"/>
    <mergeCell ref="B96:E97"/>
    <mergeCell ref="B5:E5"/>
    <mergeCell ref="B51:E51"/>
    <mergeCell ref="B20:E21"/>
    <mergeCell ref="B40:E41"/>
    <mergeCell ref="B92:E93"/>
    <mergeCell ref="B23:E23"/>
    <mergeCell ref="B32:E33"/>
    <mergeCell ref="B9:E9"/>
    <mergeCell ref="C75:E75"/>
    <mergeCell ref="B12:E13"/>
    <mergeCell ref="B68:E68"/>
    <mergeCell ref="B52:E53"/>
    <mergeCell ref="B64:E64"/>
    <mergeCell ref="B15:E1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4E79"/>
  </sheetPr>
  <dimension ref="A1:I27"/>
  <sheetViews>
    <sheetView workbookViewId="0">
      <pane ySplit="3" topLeftCell="A43" activePane="bottomLeft" state="frozen"/>
      <selection pane="bottomLeft" sqref="A1:H1"/>
    </sheetView>
  </sheetViews>
  <sheetFormatPr defaultRowHeight="14.4" x14ac:dyDescent="0.3"/>
  <cols>
    <col min="1" max="6" width="16" customWidth="1"/>
    <col min="7" max="7" width="4" customWidth="1"/>
    <col min="8" max="8" width="16" hidden="1" customWidth="1"/>
    <col min="9" max="9" width="13" hidden="1" customWidth="1"/>
  </cols>
  <sheetData>
    <row r="1" spans="1:9" ht="34.950000000000003" customHeight="1" x14ac:dyDescent="0.3">
      <c r="A1" s="53" t="s">
        <v>71</v>
      </c>
      <c r="B1" s="40"/>
      <c r="C1" s="40"/>
      <c r="D1" s="40"/>
      <c r="E1" s="40"/>
      <c r="F1" s="40"/>
      <c r="G1" s="40"/>
      <c r="H1" s="40"/>
    </row>
    <row r="2" spans="1:9" ht="19.95" customHeight="1" x14ac:dyDescent="0.3">
      <c r="A2" s="50" t="s">
        <v>72</v>
      </c>
      <c r="B2" s="40"/>
      <c r="C2" s="40"/>
      <c r="D2" s="40"/>
      <c r="E2" s="40"/>
      <c r="F2" s="40"/>
      <c r="G2" s="40"/>
      <c r="H2" s="40"/>
    </row>
    <row r="3" spans="1:9" ht="16.05" customHeight="1" x14ac:dyDescent="0.3">
      <c r="A3" s="49" t="s">
        <v>2</v>
      </c>
      <c r="B3" s="40"/>
      <c r="C3" s="40"/>
      <c r="D3" s="40"/>
      <c r="E3" s="40"/>
      <c r="F3" s="40"/>
      <c r="G3" s="40"/>
      <c r="H3" s="40"/>
    </row>
    <row r="5" spans="1:9" ht="25.05" customHeight="1" x14ac:dyDescent="0.3">
      <c r="A5" s="46" t="s">
        <v>73</v>
      </c>
      <c r="B5" s="40"/>
      <c r="C5" s="40"/>
      <c r="D5" s="40"/>
      <c r="E5" s="40"/>
      <c r="F5" s="40"/>
      <c r="H5" s="7" t="s">
        <v>74</v>
      </c>
      <c r="I5" s="7" t="s">
        <v>75</v>
      </c>
    </row>
    <row r="6" spans="1:9" ht="19.95" customHeight="1" x14ac:dyDescent="0.3">
      <c r="A6" s="54" t="s">
        <v>76</v>
      </c>
      <c r="B6" s="55"/>
      <c r="C6" s="54" t="s">
        <v>77</v>
      </c>
      <c r="D6" s="55"/>
      <c r="E6" s="54" t="s">
        <v>78</v>
      </c>
      <c r="F6" s="55"/>
      <c r="H6" s="9" t="s">
        <v>79</v>
      </c>
      <c r="I6" s="9">
        <f>COUNTIF(GRADEBOOK!$S$5:$S$54,"&gt;=90")</f>
        <v>0</v>
      </c>
    </row>
    <row r="7" spans="1:9" ht="40.049999999999997" customHeight="1" x14ac:dyDescent="0.3">
      <c r="A7" s="57">
        <f>COUNTA('STUDENT MASTERLIST'!$A$4:$A$53)</f>
        <v>1</v>
      </c>
      <c r="B7" s="55"/>
      <c r="C7" s="57">
        <f>COUNTIF('STUDENT MASTERLIST'!$M$4:$M$53,"Active")</f>
        <v>1</v>
      </c>
      <c r="D7" s="55"/>
      <c r="E7" s="57">
        <f>COUNTIF('AT-RISK &amp; INTERVENTION'!$G$4:$G$53,"HIGH")</f>
        <v>1</v>
      </c>
      <c r="F7" s="55"/>
      <c r="H7" s="9" t="s">
        <v>80</v>
      </c>
      <c r="I7" s="9">
        <f>COUNTIF(GRADEBOOK!$S$5:$S$54,"&gt;=80")-COUNTIF(GRADEBOOK!$S$5:$S$54,"&gt;=90")</f>
        <v>0</v>
      </c>
    </row>
    <row r="8" spans="1:9" ht="19.95" customHeight="1" x14ac:dyDescent="0.3">
      <c r="A8" s="54" t="s">
        <v>81</v>
      </c>
      <c r="B8" s="55"/>
      <c r="C8" s="54" t="s">
        <v>82</v>
      </c>
      <c r="D8" s="55"/>
      <c r="E8" s="54" t="s">
        <v>83</v>
      </c>
      <c r="F8" s="55"/>
      <c r="H8" s="9" t="s">
        <v>84</v>
      </c>
      <c r="I8" s="9">
        <f>COUNTIF(GRADEBOOK!$S$5:$S$54,"&gt;=70")-COUNTIF(GRADEBOOK!$S$5:$S$54,"&gt;=80")</f>
        <v>0</v>
      </c>
    </row>
    <row r="9" spans="1:9" ht="40.049999999999997" customHeight="1" x14ac:dyDescent="0.3">
      <c r="A9" s="57">
        <f>COUNTIF('AT-RISK &amp; INTERVENTION'!$K$4:$K$53,"Not Started")+COUNTIF('AT-RISK &amp; INTERVENTION'!$K$4:$K$53,"Ongoing")</f>
        <v>0</v>
      </c>
      <c r="B9" s="55"/>
      <c r="C9" s="57">
        <f>COUNTIF(GRADEBOOK!$U$5:$U$54,"Missing")</f>
        <v>0</v>
      </c>
      <c r="D9" s="55"/>
      <c r="E9" s="57">
        <f>COUNT(GRADEBOOK!$S$5:$S$54)</f>
        <v>50</v>
      </c>
      <c r="F9" s="55"/>
      <c r="H9" s="9" t="s">
        <v>85</v>
      </c>
      <c r="I9" s="9">
        <f>COUNTIF(GRADEBOOK!$S$5:$S$54,"&gt;=60")-COUNTIF(GRADEBOOK!$S$5:$S$54,"&gt;=70")</f>
        <v>0</v>
      </c>
    </row>
    <row r="10" spans="1:9" x14ac:dyDescent="0.3">
      <c r="H10" s="9" t="s">
        <v>86</v>
      </c>
      <c r="I10" s="9">
        <f>COUNTIF(GRADEBOOK!$S$5:$S$54,"&lt;60")</f>
        <v>50</v>
      </c>
    </row>
    <row r="11" spans="1:9" ht="25.05" customHeight="1" x14ac:dyDescent="0.3">
      <c r="A11" s="46" t="s">
        <v>87</v>
      </c>
      <c r="B11" s="40"/>
      <c r="C11" s="40"/>
      <c r="D11" s="40"/>
      <c r="E11" s="40"/>
      <c r="F11" s="40"/>
    </row>
    <row r="12" spans="1:9" ht="19.95" customHeight="1" x14ac:dyDescent="0.3">
      <c r="A12" s="54" t="s">
        <v>88</v>
      </c>
      <c r="B12" s="55"/>
      <c r="C12" s="54" t="s">
        <v>89</v>
      </c>
      <c r="D12" s="55"/>
      <c r="E12" s="54" t="s">
        <v>90</v>
      </c>
      <c r="F12" s="55"/>
      <c r="H12" s="7" t="s">
        <v>91</v>
      </c>
      <c r="I12" s="7" t="s">
        <v>75</v>
      </c>
    </row>
    <row r="13" spans="1:9" ht="40.049999999999997" customHeight="1" x14ac:dyDescent="0.3">
      <c r="A13" s="58">
        <f>IFERROR(AVERAGE(GRADEBOOK!$S$5:$S$54),"")</f>
        <v>0.02</v>
      </c>
      <c r="B13" s="55"/>
      <c r="C13" s="57">
        <f>IFERROR(MAX(GRADEBOOK!$S$5:$S$54),"")</f>
        <v>1</v>
      </c>
      <c r="D13" s="55"/>
      <c r="E13" s="57">
        <f>IFERROR(MIN(GRADEBOOK!$S$5:$S$54),"")</f>
        <v>0</v>
      </c>
      <c r="F13" s="55"/>
      <c r="H13" s="9" t="s">
        <v>92</v>
      </c>
      <c r="I13" s="9">
        <f>COUNTIF('STUDENT PERFORMANCE'!$H$4:$H$53,"On Track")</f>
        <v>0</v>
      </c>
    </row>
    <row r="14" spans="1:9" ht="19.95" customHeight="1" x14ac:dyDescent="0.3">
      <c r="A14" s="54" t="s">
        <v>93</v>
      </c>
      <c r="B14" s="55"/>
      <c r="C14" s="54" t="s">
        <v>94</v>
      </c>
      <c r="D14" s="55"/>
      <c r="E14" s="54" t="s">
        <v>82</v>
      </c>
      <c r="F14" s="55"/>
      <c r="H14" s="9" t="s">
        <v>95</v>
      </c>
      <c r="I14" s="9">
        <f>COUNTIF('STUDENT PERFORMANCE'!$H$4:$H$53,"Developing")</f>
        <v>0</v>
      </c>
    </row>
    <row r="15" spans="1:9" ht="40.049999999999997" customHeight="1" x14ac:dyDescent="0.3">
      <c r="A15" s="56">
        <f>IFERROR(COUNTIF(GRADEBOOK!$T$5:$T$54,"Passed")/(COUNTIF(GRADEBOOK!$T$5:$T$54,"Passed")+COUNTIF(GRADEBOOK!$T$5:$T$54,"Failed")),"")</f>
        <v>0</v>
      </c>
      <c r="B15" s="55"/>
      <c r="C15" s="57">
        <f>COUNTIF(GRADEBOOK!$T$5:$T$54,"Failed")</f>
        <v>50</v>
      </c>
      <c r="D15" s="55"/>
      <c r="E15" s="57">
        <f>COUNTIF(GRADEBOOK!$U$5:$U$54,"Missing")</f>
        <v>0</v>
      </c>
      <c r="F15" s="55"/>
      <c r="H15" s="9" t="s">
        <v>96</v>
      </c>
      <c r="I15" s="9">
        <f>COUNTIF('STUDENT PERFORMANCE'!$H$4:$H$53,"Needs Intervention")</f>
        <v>1</v>
      </c>
    </row>
    <row r="17" spans="1:9" ht="25.05" customHeight="1" x14ac:dyDescent="0.3">
      <c r="A17" s="46" t="s">
        <v>97</v>
      </c>
      <c r="B17" s="40"/>
      <c r="C17" s="40"/>
      <c r="D17" s="40"/>
      <c r="E17" s="40"/>
      <c r="F17" s="40"/>
      <c r="H17" s="7" t="s">
        <v>98</v>
      </c>
      <c r="I17" s="7" t="s">
        <v>75</v>
      </c>
    </row>
    <row r="18" spans="1:9" ht="19.95" customHeight="1" x14ac:dyDescent="0.3">
      <c r="A18" s="54" t="s">
        <v>99</v>
      </c>
      <c r="B18" s="55"/>
      <c r="C18" s="54" t="s">
        <v>100</v>
      </c>
      <c r="D18" s="55"/>
      <c r="E18" s="54" t="s">
        <v>101</v>
      </c>
      <c r="F18" s="55"/>
      <c r="H18" s="9" t="s">
        <v>102</v>
      </c>
      <c r="I18" s="9">
        <f>COUNTIF('TEACHER PLANNER &amp; TASK TRACKER'!$I$4:$I$53,"Completed")</f>
        <v>0</v>
      </c>
    </row>
    <row r="19" spans="1:9" ht="40.049999999999997" customHeight="1" x14ac:dyDescent="0.3">
      <c r="A19" s="56">
        <f>IFERROR(AVERAGE('ATTENDANCE TRACKER'!$AC$4:$AC$53),"")</f>
        <v>0.8</v>
      </c>
      <c r="B19" s="55"/>
      <c r="C19" s="57">
        <f>SUM('ATTENDANCE TRACKER'!$Y$4:$Y$53)</f>
        <v>1</v>
      </c>
      <c r="D19" s="55"/>
      <c r="E19" s="57">
        <f>SUM('ATTENDANCE TRACKER'!$Z$4:$Z$53)</f>
        <v>1</v>
      </c>
      <c r="F19" s="55"/>
      <c r="H19" s="9" t="s">
        <v>103</v>
      </c>
      <c r="I19" s="9">
        <f>COUNTIF('TEACHER PLANNER &amp; TASK TRACKER'!$I$4:$I$53,"In Progress")</f>
        <v>1</v>
      </c>
    </row>
    <row r="20" spans="1:9" ht="19.95" customHeight="1" x14ac:dyDescent="0.3">
      <c r="A20" s="54" t="s">
        <v>104</v>
      </c>
      <c r="B20" s="55"/>
      <c r="H20" s="9" t="s">
        <v>105</v>
      </c>
      <c r="I20" s="9">
        <f>COUNTIF('TEACHER PLANNER &amp; TASK TRACKER'!$I$4:$I$53,"Not Started")</f>
        <v>0</v>
      </c>
    </row>
    <row r="21" spans="1:9" ht="40.049999999999997" customHeight="1" x14ac:dyDescent="0.3">
      <c r="A21" s="57">
        <f>COUNTIF('ATTENDANCE TRACKER'!$AC$4:$AC$53,"&lt;"&amp;MinAttendance)</f>
        <v>0</v>
      </c>
      <c r="B21" s="55"/>
      <c r="H21" s="9" t="s">
        <v>106</v>
      </c>
      <c r="I21" s="9">
        <f>COUNTIF('TEACHER PLANNER &amp; TASK TRACKER'!$I$4:$I$53,"Waiting")</f>
        <v>0</v>
      </c>
    </row>
    <row r="23" spans="1:9" ht="25.05" customHeight="1" x14ac:dyDescent="0.3">
      <c r="A23" s="46" t="s">
        <v>107</v>
      </c>
      <c r="B23" s="40"/>
      <c r="C23" s="40"/>
      <c r="D23" s="40"/>
      <c r="E23" s="40"/>
      <c r="F23" s="40"/>
      <c r="H23" s="7" t="s">
        <v>108</v>
      </c>
      <c r="I23" s="7" t="s">
        <v>75</v>
      </c>
    </row>
    <row r="24" spans="1:9" ht="19.95" customHeight="1" x14ac:dyDescent="0.3">
      <c r="A24" s="54" t="s">
        <v>109</v>
      </c>
      <c r="B24" s="55"/>
      <c r="C24" s="54" t="s">
        <v>110</v>
      </c>
      <c r="D24" s="55"/>
      <c r="E24" s="54" t="s">
        <v>111</v>
      </c>
      <c r="F24" s="55"/>
      <c r="H24" s="9" t="s">
        <v>112</v>
      </c>
      <c r="I24" s="9">
        <f>COUNTIF('AT-RISK &amp; INTERVENTION'!$G$4:$G$53,"HIGH")</f>
        <v>1</v>
      </c>
    </row>
    <row r="25" spans="1:9" ht="40.049999999999997" customHeight="1" x14ac:dyDescent="0.3">
      <c r="A25" s="57">
        <f>COUNTIF('TEACHER PLANNER &amp; TASK TRACKER'!$I$4:$I$53,"Not Started")+COUNTIF('TEACHER PLANNER &amp; TASK TRACKER'!$I$4:$I$53,"In Progress")</f>
        <v>1</v>
      </c>
      <c r="B25" s="55"/>
      <c r="C25" s="57">
        <f ca="1">SUMPRODUCT(('TEACHER PLANNER &amp; TASK TRACKER'!$G$4:$G$53&lt;&gt;"")*('TEACHER PLANNER &amp; TASK TRACKER'!$G$4:$G$53&lt;TODAY())*('TEACHER PLANNER &amp; TASK TRACKER'!$I$4:$I$53&lt;&gt;"Completed"))</f>
        <v>0</v>
      </c>
      <c r="D25" s="55"/>
      <c r="E25" s="57">
        <f>COUNTIF('ASSESSMENT TRACKER'!$J$4:$J$53,"Scheduled")</f>
        <v>0</v>
      </c>
      <c r="F25" s="55"/>
      <c r="H25" s="9" t="s">
        <v>113</v>
      </c>
      <c r="I25" s="9">
        <f>COUNTIF('AT-RISK &amp; INTERVENTION'!$G$4:$G$53,"MEDIUM")</f>
        <v>0</v>
      </c>
    </row>
    <row r="26" spans="1:9" ht="19.95" customHeight="1" x14ac:dyDescent="0.3">
      <c r="A26" s="54" t="s">
        <v>114</v>
      </c>
      <c r="B26" s="55"/>
      <c r="C26" s="54" t="s">
        <v>115</v>
      </c>
      <c r="D26" s="55"/>
      <c r="E26" s="54" t="s">
        <v>116</v>
      </c>
      <c r="F26" s="55"/>
      <c r="H26" s="9" t="s">
        <v>117</v>
      </c>
      <c r="I26" s="9">
        <f>COUNTIF('AT-RISK &amp; INTERVENTION'!$G$4:$G$53,"LOW")</f>
        <v>0</v>
      </c>
    </row>
    <row r="27" spans="1:9" ht="40.049999999999997" customHeight="1" x14ac:dyDescent="0.3">
      <c r="A27" s="57">
        <f>COUNTIF('WEEKLY LESSON PLANNER'!$L$4:$L$53,"Not Started")</f>
        <v>0</v>
      </c>
      <c r="B27" s="55"/>
      <c r="C27" s="57">
        <f>COUNTIF('SCHOOL EVENT &amp; ACTIVITY PLANNER'!$K$4:$K$53,"Scheduled")</f>
        <v>1</v>
      </c>
      <c r="D27" s="55"/>
      <c r="E27" s="57">
        <f>COUNTIF('TEACHER PLANNER &amp; TASK TRACKER'!$I$4:$I$53,"Completed")</f>
        <v>0</v>
      </c>
      <c r="F27" s="55"/>
    </row>
  </sheetData>
  <mergeCells count="51">
    <mergeCell ref="E25:F25"/>
    <mergeCell ref="A19:B19"/>
    <mergeCell ref="C19:D19"/>
    <mergeCell ref="A13:B13"/>
    <mergeCell ref="C13:D13"/>
    <mergeCell ref="C18:D18"/>
    <mergeCell ref="E18:F18"/>
    <mergeCell ref="A27:B27"/>
    <mergeCell ref="E9:F9"/>
    <mergeCell ref="A12:B12"/>
    <mergeCell ref="C12:D12"/>
    <mergeCell ref="A3:H3"/>
    <mergeCell ref="E6:F6"/>
    <mergeCell ref="A21:B21"/>
    <mergeCell ref="A26:B26"/>
    <mergeCell ref="E15:F15"/>
    <mergeCell ref="C27:D27"/>
    <mergeCell ref="E27:F27"/>
    <mergeCell ref="A14:B14"/>
    <mergeCell ref="E26:F26"/>
    <mergeCell ref="A8:B8"/>
    <mergeCell ref="C8:D8"/>
    <mergeCell ref="A11:F11"/>
    <mergeCell ref="A1:H1"/>
    <mergeCell ref="C26:D26"/>
    <mergeCell ref="E8:F8"/>
    <mergeCell ref="A6:B6"/>
    <mergeCell ref="A7:B7"/>
    <mergeCell ref="A25:B25"/>
    <mergeCell ref="C25:D25"/>
    <mergeCell ref="A5:F5"/>
    <mergeCell ref="E19:F19"/>
    <mergeCell ref="A23:F23"/>
    <mergeCell ref="E13:F13"/>
    <mergeCell ref="A17:F17"/>
    <mergeCell ref="C9:D9"/>
    <mergeCell ref="A18:B18"/>
    <mergeCell ref="A2:H2"/>
    <mergeCell ref="A20:B20"/>
    <mergeCell ref="E12:F12"/>
    <mergeCell ref="A24:B24"/>
    <mergeCell ref="C6:D6"/>
    <mergeCell ref="C24:D24"/>
    <mergeCell ref="A15:B15"/>
    <mergeCell ref="C15:D15"/>
    <mergeCell ref="E24:F24"/>
    <mergeCell ref="C14:D14"/>
    <mergeCell ref="E14:F14"/>
    <mergeCell ref="C7:D7"/>
    <mergeCell ref="E7:F7"/>
    <mergeCell ref="A9:B9"/>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F4E79"/>
  </sheetPr>
  <dimension ref="A1:D33"/>
  <sheetViews>
    <sheetView workbookViewId="0">
      <pane ySplit="3" topLeftCell="A31" activePane="bottomLeft" state="frozen"/>
      <selection pane="bottomLeft" sqref="A1:D1"/>
    </sheetView>
  </sheetViews>
  <sheetFormatPr defaultRowHeight="14.4" x14ac:dyDescent="0.3"/>
  <cols>
    <col min="1" max="1" width="3" customWidth="1"/>
    <col min="2" max="2" width="28" customWidth="1"/>
    <col min="3" max="3" width="30" customWidth="1"/>
    <col min="4" max="4" width="3" customWidth="1"/>
  </cols>
  <sheetData>
    <row r="1" spans="1:4" ht="34.950000000000003" customHeight="1" x14ac:dyDescent="0.3">
      <c r="A1" s="53" t="s">
        <v>118</v>
      </c>
      <c r="B1" s="40"/>
      <c r="C1" s="40"/>
      <c r="D1" s="40"/>
    </row>
    <row r="2" spans="1:4" ht="31.2" customHeight="1" x14ac:dyDescent="0.3">
      <c r="A2" s="50" t="s">
        <v>119</v>
      </c>
      <c r="B2" s="40"/>
      <c r="C2" s="40"/>
      <c r="D2" s="40"/>
    </row>
    <row r="5" spans="1:4" ht="25.05" customHeight="1" x14ac:dyDescent="0.3">
      <c r="B5" s="46" t="s">
        <v>120</v>
      </c>
      <c r="C5" s="40"/>
    </row>
    <row r="6" spans="1:4" x14ac:dyDescent="0.3">
      <c r="B6" s="10" t="s">
        <v>121</v>
      </c>
      <c r="C6" s="11"/>
    </row>
    <row r="7" spans="1:4" x14ac:dyDescent="0.3">
      <c r="B7" s="10" t="s">
        <v>122</v>
      </c>
      <c r="C7" s="11"/>
    </row>
    <row r="8" spans="1:4" x14ac:dyDescent="0.3">
      <c r="B8" s="10" t="s">
        <v>123</v>
      </c>
      <c r="C8" s="11" t="s">
        <v>124</v>
      </c>
    </row>
    <row r="9" spans="1:4" x14ac:dyDescent="0.3">
      <c r="B9" s="10" t="s">
        <v>125</v>
      </c>
      <c r="C9" s="11" t="s">
        <v>126</v>
      </c>
    </row>
    <row r="10" spans="1:4" x14ac:dyDescent="0.3">
      <c r="B10" s="10" t="s">
        <v>127</v>
      </c>
      <c r="C10" s="11" t="s">
        <v>128</v>
      </c>
    </row>
    <row r="11" spans="1:4" x14ac:dyDescent="0.3">
      <c r="B11" s="10" t="s">
        <v>129</v>
      </c>
      <c r="C11" s="11" t="s">
        <v>130</v>
      </c>
    </row>
    <row r="12" spans="1:4" ht="25.05" customHeight="1" x14ac:dyDescent="0.3">
      <c r="B12" s="46" t="s">
        <v>131</v>
      </c>
      <c r="C12" s="40"/>
    </row>
    <row r="13" spans="1:4" x14ac:dyDescent="0.3">
      <c r="B13" s="10" t="s">
        <v>132</v>
      </c>
      <c r="C13" s="12">
        <v>75</v>
      </c>
    </row>
    <row r="14" spans="1:4" x14ac:dyDescent="0.3">
      <c r="B14" s="10" t="s">
        <v>133</v>
      </c>
      <c r="C14" s="12">
        <v>78</v>
      </c>
    </row>
    <row r="15" spans="1:4" x14ac:dyDescent="0.3">
      <c r="B15" s="10" t="s">
        <v>134</v>
      </c>
      <c r="C15" s="12">
        <v>72</v>
      </c>
    </row>
    <row r="16" spans="1:4" ht="25.05" customHeight="1" x14ac:dyDescent="0.3">
      <c r="B16" s="46" t="s">
        <v>135</v>
      </c>
      <c r="C16" s="40"/>
    </row>
    <row r="17" spans="2:3" x14ac:dyDescent="0.3">
      <c r="B17" s="10" t="s">
        <v>136</v>
      </c>
      <c r="C17" s="13">
        <v>0.3</v>
      </c>
    </row>
    <row r="18" spans="2:3" x14ac:dyDescent="0.3">
      <c r="B18" s="10" t="s">
        <v>137</v>
      </c>
      <c r="C18" s="13">
        <v>0.4</v>
      </c>
    </row>
    <row r="19" spans="2:3" x14ac:dyDescent="0.3">
      <c r="B19" s="10" t="s">
        <v>138</v>
      </c>
      <c r="C19" s="13">
        <v>0.3</v>
      </c>
    </row>
    <row r="20" spans="2:3" x14ac:dyDescent="0.3">
      <c r="B20" s="10" t="s">
        <v>139</v>
      </c>
      <c r="C20" s="14" t="str">
        <f>IF(ABS(SUM(C17:C19)-1)&lt;0.001,"VALID","WARNING: Total does not equal 100%")</f>
        <v>VALID</v>
      </c>
    </row>
    <row r="22" spans="2:3" ht="25.05" customHeight="1" x14ac:dyDescent="0.3">
      <c r="B22" s="46" t="s">
        <v>140</v>
      </c>
      <c r="C22" s="40"/>
    </row>
    <row r="23" spans="2:3" ht="28.8" x14ac:dyDescent="0.3">
      <c r="B23" s="10" t="s">
        <v>141</v>
      </c>
      <c r="C23" s="13">
        <v>0.8</v>
      </c>
    </row>
    <row r="24" spans="2:3" ht="28.8" x14ac:dyDescent="0.3">
      <c r="B24" s="10" t="s">
        <v>142</v>
      </c>
      <c r="C24" s="12">
        <v>5</v>
      </c>
    </row>
    <row r="26" spans="2:3" ht="25.05" customHeight="1" x14ac:dyDescent="0.3">
      <c r="B26" s="46" t="s">
        <v>143</v>
      </c>
      <c r="C26" s="40"/>
    </row>
    <row r="27" spans="2:3" x14ac:dyDescent="0.3">
      <c r="B27" s="10" t="s">
        <v>144</v>
      </c>
      <c r="C27" s="12">
        <v>74</v>
      </c>
    </row>
    <row r="28" spans="2:3" x14ac:dyDescent="0.3">
      <c r="B28" s="10" t="s">
        <v>145</v>
      </c>
      <c r="C28" s="13">
        <v>0.8</v>
      </c>
    </row>
    <row r="29" spans="2:3" x14ac:dyDescent="0.3">
      <c r="B29" s="10" t="s">
        <v>146</v>
      </c>
      <c r="C29" s="12">
        <v>5</v>
      </c>
    </row>
    <row r="30" spans="2:3" x14ac:dyDescent="0.3">
      <c r="B30" s="10" t="s">
        <v>147</v>
      </c>
      <c r="C30" s="12">
        <v>2</v>
      </c>
    </row>
    <row r="32" spans="2:3" x14ac:dyDescent="0.3">
      <c r="B32" s="59" t="s">
        <v>148</v>
      </c>
      <c r="C32" s="40"/>
    </row>
    <row r="33" spans="2:3" x14ac:dyDescent="0.3">
      <c r="B33" s="40"/>
      <c r="C33" s="40"/>
    </row>
  </sheetData>
  <mergeCells count="8">
    <mergeCell ref="A1:D1"/>
    <mergeCell ref="B32:C33"/>
    <mergeCell ref="B16:C16"/>
    <mergeCell ref="B5:C5"/>
    <mergeCell ref="B22:C22"/>
    <mergeCell ref="A2:D2"/>
    <mergeCell ref="B26:C26"/>
    <mergeCell ref="B12:C12"/>
  </mergeCells>
  <conditionalFormatting sqref="C20">
    <cfRule type="cellIs" dxfId="68" priority="1" operator="equal">
      <formula>"VALID"</formula>
    </cfRule>
    <cfRule type="cellIs" dxfId="67" priority="2" operator="notEqual">
      <formula>"VALID"</formula>
    </cfRule>
  </conditionalFormatting>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E75B6"/>
  </sheetPr>
  <dimension ref="A1:N53"/>
  <sheetViews>
    <sheetView topLeftCell="D1" workbookViewId="0">
      <pane ySplit="3" topLeftCell="A4" activePane="bottomLeft" state="frozen"/>
      <selection pane="bottomLeft" sqref="A1:N1"/>
    </sheetView>
  </sheetViews>
  <sheetFormatPr defaultRowHeight="14.4" x14ac:dyDescent="0.3"/>
  <cols>
    <col min="1" max="1" width="12" customWidth="1"/>
    <col min="2" max="4" width="15" customWidth="1"/>
    <col min="5" max="5" width="25" customWidth="1"/>
    <col min="6" max="7" width="12" customWidth="1"/>
    <col min="8" max="8" width="6" customWidth="1"/>
    <col min="9" max="9" width="22" customWidth="1"/>
    <col min="10" max="10" width="16" customWidth="1"/>
    <col min="11" max="11" width="22" customWidth="1"/>
    <col min="12" max="12" width="28" customWidth="1"/>
    <col min="13" max="13" width="15" customWidth="1"/>
    <col min="14" max="14" width="28" customWidth="1"/>
  </cols>
  <sheetData>
    <row r="1" spans="1:14" ht="34.950000000000003" customHeight="1" x14ac:dyDescent="0.3">
      <c r="A1" s="53" t="s">
        <v>149</v>
      </c>
      <c r="B1" s="40"/>
      <c r="C1" s="40"/>
      <c r="D1" s="40"/>
      <c r="E1" s="40"/>
      <c r="F1" s="40"/>
      <c r="G1" s="40"/>
      <c r="H1" s="40"/>
      <c r="I1" s="40"/>
      <c r="J1" s="40"/>
      <c r="K1" s="40"/>
      <c r="L1" s="40"/>
      <c r="M1" s="40"/>
      <c r="N1" s="40"/>
    </row>
    <row r="2" spans="1:14" ht="19.95" customHeight="1" x14ac:dyDescent="0.3">
      <c r="A2" s="50" t="s">
        <v>150</v>
      </c>
      <c r="B2" s="40"/>
      <c r="C2" s="40"/>
      <c r="D2" s="40"/>
      <c r="E2" s="40"/>
      <c r="F2" s="40"/>
      <c r="G2" s="40"/>
      <c r="H2" s="40"/>
      <c r="I2" s="40"/>
      <c r="J2" s="40"/>
      <c r="K2" s="40"/>
      <c r="L2" s="40"/>
      <c r="M2" s="40"/>
      <c r="N2" s="40"/>
    </row>
    <row r="3" spans="1:14" ht="30" customHeight="1" x14ac:dyDescent="0.3">
      <c r="A3" s="15" t="s">
        <v>151</v>
      </c>
      <c r="B3" s="15" t="s">
        <v>152</v>
      </c>
      <c r="C3" s="15" t="s">
        <v>153</v>
      </c>
      <c r="D3" s="15" t="s">
        <v>154</v>
      </c>
      <c r="E3" s="15" t="s">
        <v>155</v>
      </c>
      <c r="F3" s="15" t="s">
        <v>156</v>
      </c>
      <c r="G3" s="15" t="s">
        <v>157</v>
      </c>
      <c r="H3" s="15" t="s">
        <v>158</v>
      </c>
      <c r="I3" s="15" t="s">
        <v>159</v>
      </c>
      <c r="J3" s="15" t="s">
        <v>160</v>
      </c>
      <c r="K3" s="15" t="s">
        <v>161</v>
      </c>
      <c r="L3" s="15" t="s">
        <v>162</v>
      </c>
      <c r="M3" s="15" t="s">
        <v>163</v>
      </c>
      <c r="N3" s="15" t="s">
        <v>164</v>
      </c>
    </row>
    <row r="4" spans="1:14" x14ac:dyDescent="0.3">
      <c r="A4" s="12" t="s">
        <v>165</v>
      </c>
      <c r="B4" s="16" t="s">
        <v>166</v>
      </c>
      <c r="C4" s="16" t="s">
        <v>167</v>
      </c>
      <c r="D4" s="16" t="s">
        <v>168</v>
      </c>
      <c r="E4" s="17" t="str">
        <f t="shared" ref="E4:E35" si="0">IF(C4="","",TRIM(C4&amp;" "&amp;IF(D4="","",D4&amp;" ")&amp;B4))</f>
        <v>Rhianne Ken S. Rama</v>
      </c>
      <c r="F4" s="12" t="s">
        <v>169</v>
      </c>
      <c r="G4" s="18">
        <v>39583</v>
      </c>
      <c r="H4" s="19">
        <f t="shared" ref="H4:H35" ca="1" si="1">IF(G4="","",IFERROR(DATEDIF(G4,TODAY(),"Y"),""))</f>
        <v>18</v>
      </c>
      <c r="I4" s="16" t="s">
        <v>170</v>
      </c>
      <c r="J4" s="16" t="s">
        <v>171</v>
      </c>
      <c r="K4" s="16"/>
      <c r="L4" s="16"/>
      <c r="M4" s="16" t="s">
        <v>172</v>
      </c>
      <c r="N4" s="16" t="s">
        <v>173</v>
      </c>
    </row>
    <row r="5" spans="1:14" x14ac:dyDescent="0.3">
      <c r="A5" s="12"/>
      <c r="B5" s="16"/>
      <c r="C5" s="16"/>
      <c r="D5" s="16"/>
      <c r="E5" s="17" t="str">
        <f t="shared" si="0"/>
        <v/>
      </c>
      <c r="F5" s="12"/>
      <c r="G5" s="18"/>
      <c r="H5" s="19" t="str">
        <f t="shared" ca="1" si="1"/>
        <v/>
      </c>
      <c r="I5" s="16"/>
      <c r="J5" s="16"/>
      <c r="K5" s="16"/>
      <c r="L5" s="16"/>
      <c r="M5" s="16"/>
      <c r="N5" s="16"/>
    </row>
    <row r="6" spans="1:14" x14ac:dyDescent="0.3">
      <c r="A6" s="12"/>
      <c r="B6" s="16"/>
      <c r="C6" s="16"/>
      <c r="D6" s="16"/>
      <c r="E6" s="17" t="str">
        <f t="shared" si="0"/>
        <v/>
      </c>
      <c r="F6" s="12"/>
      <c r="G6" s="18"/>
      <c r="H6" s="19" t="str">
        <f t="shared" ca="1" si="1"/>
        <v/>
      </c>
      <c r="I6" s="16"/>
      <c r="J6" s="16"/>
      <c r="K6" s="16"/>
      <c r="L6" s="16"/>
      <c r="M6" s="16"/>
      <c r="N6" s="16"/>
    </row>
    <row r="7" spans="1:14" x14ac:dyDescent="0.3">
      <c r="A7" s="12"/>
      <c r="B7" s="16"/>
      <c r="C7" s="16"/>
      <c r="D7" s="16"/>
      <c r="E7" s="17" t="str">
        <f t="shared" si="0"/>
        <v/>
      </c>
      <c r="F7" s="12"/>
      <c r="G7" s="18"/>
      <c r="H7" s="19" t="str">
        <f t="shared" ca="1" si="1"/>
        <v/>
      </c>
      <c r="I7" s="16"/>
      <c r="J7" s="16"/>
      <c r="K7" s="16"/>
      <c r="L7" s="16"/>
      <c r="M7" s="16"/>
      <c r="N7" s="16"/>
    </row>
    <row r="8" spans="1:14" x14ac:dyDescent="0.3">
      <c r="A8" s="12"/>
      <c r="B8" s="16"/>
      <c r="C8" s="16"/>
      <c r="D8" s="16"/>
      <c r="E8" s="17" t="str">
        <f t="shared" si="0"/>
        <v/>
      </c>
      <c r="F8" s="12"/>
      <c r="G8" s="18"/>
      <c r="H8" s="19" t="str">
        <f t="shared" ca="1" si="1"/>
        <v/>
      </c>
      <c r="I8" s="16"/>
      <c r="J8" s="16"/>
      <c r="K8" s="16"/>
      <c r="L8" s="16"/>
      <c r="M8" s="16"/>
      <c r="N8" s="16"/>
    </row>
    <row r="9" spans="1:14" x14ac:dyDescent="0.3">
      <c r="A9" s="12"/>
      <c r="B9" s="16"/>
      <c r="C9" s="16"/>
      <c r="D9" s="16"/>
      <c r="E9" s="17" t="str">
        <f t="shared" si="0"/>
        <v/>
      </c>
      <c r="F9" s="12"/>
      <c r="G9" s="18"/>
      <c r="H9" s="19" t="str">
        <f t="shared" ca="1" si="1"/>
        <v/>
      </c>
      <c r="I9" s="16"/>
      <c r="J9" s="16"/>
      <c r="K9" s="16"/>
      <c r="L9" s="16"/>
      <c r="M9" s="16"/>
      <c r="N9" s="16"/>
    </row>
    <row r="10" spans="1:14" x14ac:dyDescent="0.3">
      <c r="A10" s="12"/>
      <c r="B10" s="16"/>
      <c r="C10" s="16"/>
      <c r="D10" s="16"/>
      <c r="E10" s="17" t="str">
        <f t="shared" si="0"/>
        <v/>
      </c>
      <c r="F10" s="12"/>
      <c r="G10" s="18"/>
      <c r="H10" s="19" t="str">
        <f t="shared" ca="1" si="1"/>
        <v/>
      </c>
      <c r="I10" s="16"/>
      <c r="J10" s="16"/>
      <c r="K10" s="16"/>
      <c r="L10" s="16"/>
      <c r="M10" s="16"/>
      <c r="N10" s="16"/>
    </row>
    <row r="11" spans="1:14" x14ac:dyDescent="0.3">
      <c r="A11" s="12"/>
      <c r="B11" s="16"/>
      <c r="C11" s="16"/>
      <c r="D11" s="16"/>
      <c r="E11" s="17" t="str">
        <f t="shared" si="0"/>
        <v/>
      </c>
      <c r="F11" s="12"/>
      <c r="G11" s="18"/>
      <c r="H11" s="19" t="str">
        <f t="shared" ca="1" si="1"/>
        <v/>
      </c>
      <c r="I11" s="16"/>
      <c r="J11" s="16"/>
      <c r="K11" s="16"/>
      <c r="L11" s="16"/>
      <c r="M11" s="16"/>
      <c r="N11" s="16"/>
    </row>
    <row r="12" spans="1:14" x14ac:dyDescent="0.3">
      <c r="A12" s="12"/>
      <c r="B12" s="16"/>
      <c r="C12" s="16"/>
      <c r="D12" s="16"/>
      <c r="E12" s="17" t="str">
        <f t="shared" si="0"/>
        <v/>
      </c>
      <c r="F12" s="12"/>
      <c r="G12" s="18"/>
      <c r="H12" s="19" t="str">
        <f t="shared" ca="1" si="1"/>
        <v/>
      </c>
      <c r="I12" s="16"/>
      <c r="J12" s="16"/>
      <c r="K12" s="16"/>
      <c r="L12" s="16"/>
      <c r="M12" s="16"/>
      <c r="N12" s="16"/>
    </row>
    <row r="13" spans="1:14" x14ac:dyDescent="0.3">
      <c r="A13" s="12"/>
      <c r="B13" s="16"/>
      <c r="C13" s="16"/>
      <c r="D13" s="16"/>
      <c r="E13" s="17" t="str">
        <f t="shared" si="0"/>
        <v/>
      </c>
      <c r="F13" s="12"/>
      <c r="G13" s="18"/>
      <c r="H13" s="19" t="str">
        <f t="shared" ca="1" si="1"/>
        <v/>
      </c>
      <c r="I13" s="16"/>
      <c r="J13" s="16"/>
      <c r="K13" s="16"/>
      <c r="L13" s="16"/>
      <c r="M13" s="16"/>
      <c r="N13" s="16"/>
    </row>
    <row r="14" spans="1:14" x14ac:dyDescent="0.3">
      <c r="A14" s="12"/>
      <c r="B14" s="16"/>
      <c r="C14" s="16"/>
      <c r="D14" s="16"/>
      <c r="E14" s="17" t="str">
        <f t="shared" si="0"/>
        <v/>
      </c>
      <c r="F14" s="12"/>
      <c r="G14" s="18"/>
      <c r="H14" s="19" t="str">
        <f t="shared" ca="1" si="1"/>
        <v/>
      </c>
      <c r="I14" s="16"/>
      <c r="J14" s="16"/>
      <c r="K14" s="16"/>
      <c r="L14" s="16"/>
      <c r="M14" s="16"/>
      <c r="N14" s="16"/>
    </row>
    <row r="15" spans="1:14" x14ac:dyDescent="0.3">
      <c r="A15" s="12"/>
      <c r="B15" s="16"/>
      <c r="C15" s="16"/>
      <c r="D15" s="16"/>
      <c r="E15" s="17" t="str">
        <f t="shared" si="0"/>
        <v/>
      </c>
      <c r="F15" s="12"/>
      <c r="G15" s="18"/>
      <c r="H15" s="19" t="str">
        <f t="shared" ca="1" si="1"/>
        <v/>
      </c>
      <c r="I15" s="16"/>
      <c r="J15" s="16"/>
      <c r="K15" s="16"/>
      <c r="L15" s="16"/>
      <c r="M15" s="16"/>
      <c r="N15" s="16"/>
    </row>
    <row r="16" spans="1:14" x14ac:dyDescent="0.3">
      <c r="A16" s="12"/>
      <c r="B16" s="16"/>
      <c r="C16" s="16"/>
      <c r="D16" s="16"/>
      <c r="E16" s="17" t="str">
        <f t="shared" si="0"/>
        <v/>
      </c>
      <c r="F16" s="12"/>
      <c r="G16" s="18"/>
      <c r="H16" s="19" t="str">
        <f t="shared" ca="1" si="1"/>
        <v/>
      </c>
      <c r="I16" s="16"/>
      <c r="J16" s="16"/>
      <c r="K16" s="16"/>
      <c r="L16" s="16"/>
      <c r="M16" s="16"/>
      <c r="N16" s="16"/>
    </row>
    <row r="17" spans="1:14" x14ac:dyDescent="0.3">
      <c r="A17" s="12"/>
      <c r="B17" s="16"/>
      <c r="C17" s="16"/>
      <c r="D17" s="16"/>
      <c r="E17" s="17" t="str">
        <f t="shared" si="0"/>
        <v/>
      </c>
      <c r="F17" s="12"/>
      <c r="G17" s="18"/>
      <c r="H17" s="19" t="str">
        <f t="shared" ca="1" si="1"/>
        <v/>
      </c>
      <c r="I17" s="16"/>
      <c r="J17" s="16"/>
      <c r="K17" s="16"/>
      <c r="L17" s="16"/>
      <c r="M17" s="16"/>
      <c r="N17" s="16"/>
    </row>
    <row r="18" spans="1:14" x14ac:dyDescent="0.3">
      <c r="A18" s="12"/>
      <c r="B18" s="16"/>
      <c r="C18" s="16"/>
      <c r="D18" s="16"/>
      <c r="E18" s="17" t="str">
        <f t="shared" si="0"/>
        <v/>
      </c>
      <c r="F18" s="12"/>
      <c r="G18" s="18"/>
      <c r="H18" s="19" t="str">
        <f t="shared" ca="1" si="1"/>
        <v/>
      </c>
      <c r="I18" s="16"/>
      <c r="J18" s="16"/>
      <c r="K18" s="16"/>
      <c r="L18" s="16"/>
      <c r="M18" s="16"/>
      <c r="N18" s="16"/>
    </row>
    <row r="19" spans="1:14" x14ac:dyDescent="0.3">
      <c r="A19" s="12"/>
      <c r="B19" s="16"/>
      <c r="C19" s="16"/>
      <c r="D19" s="16"/>
      <c r="E19" s="17" t="str">
        <f t="shared" si="0"/>
        <v/>
      </c>
      <c r="F19" s="12"/>
      <c r="G19" s="18"/>
      <c r="H19" s="19" t="str">
        <f t="shared" ca="1" si="1"/>
        <v/>
      </c>
      <c r="I19" s="16"/>
      <c r="J19" s="16"/>
      <c r="K19" s="16"/>
      <c r="L19" s="16"/>
      <c r="M19" s="16"/>
      <c r="N19" s="16"/>
    </row>
    <row r="20" spans="1:14" x14ac:dyDescent="0.3">
      <c r="A20" s="12"/>
      <c r="B20" s="16"/>
      <c r="C20" s="16"/>
      <c r="D20" s="16"/>
      <c r="E20" s="17" t="str">
        <f t="shared" si="0"/>
        <v/>
      </c>
      <c r="F20" s="12"/>
      <c r="G20" s="18"/>
      <c r="H20" s="19" t="str">
        <f t="shared" ca="1" si="1"/>
        <v/>
      </c>
      <c r="I20" s="16"/>
      <c r="J20" s="16"/>
      <c r="K20" s="16"/>
      <c r="L20" s="16"/>
      <c r="M20" s="16"/>
      <c r="N20" s="16"/>
    </row>
    <row r="21" spans="1:14" x14ac:dyDescent="0.3">
      <c r="A21" s="12"/>
      <c r="B21" s="16"/>
      <c r="C21" s="16"/>
      <c r="D21" s="16"/>
      <c r="E21" s="17" t="str">
        <f t="shared" si="0"/>
        <v/>
      </c>
      <c r="F21" s="12"/>
      <c r="G21" s="18"/>
      <c r="H21" s="19" t="str">
        <f t="shared" ca="1" si="1"/>
        <v/>
      </c>
      <c r="I21" s="16"/>
      <c r="J21" s="16"/>
      <c r="K21" s="16"/>
      <c r="L21" s="16"/>
      <c r="M21" s="16"/>
      <c r="N21" s="16"/>
    </row>
    <row r="22" spans="1:14" x14ac:dyDescent="0.3">
      <c r="A22" s="12"/>
      <c r="B22" s="16"/>
      <c r="C22" s="16"/>
      <c r="D22" s="16"/>
      <c r="E22" s="17" t="str">
        <f t="shared" si="0"/>
        <v/>
      </c>
      <c r="F22" s="12"/>
      <c r="G22" s="18"/>
      <c r="H22" s="19" t="str">
        <f t="shared" ca="1" si="1"/>
        <v/>
      </c>
      <c r="I22" s="16"/>
      <c r="J22" s="16"/>
      <c r="K22" s="16"/>
      <c r="L22" s="16"/>
      <c r="M22" s="16"/>
      <c r="N22" s="16"/>
    </row>
    <row r="23" spans="1:14" x14ac:dyDescent="0.3">
      <c r="A23" s="12"/>
      <c r="B23" s="16"/>
      <c r="C23" s="16"/>
      <c r="D23" s="16"/>
      <c r="E23" s="17" t="str">
        <f t="shared" si="0"/>
        <v/>
      </c>
      <c r="F23" s="12"/>
      <c r="G23" s="18"/>
      <c r="H23" s="19" t="str">
        <f t="shared" ca="1" si="1"/>
        <v/>
      </c>
      <c r="I23" s="16"/>
      <c r="J23" s="16"/>
      <c r="K23" s="16"/>
      <c r="L23" s="16"/>
      <c r="M23" s="16"/>
      <c r="N23" s="16"/>
    </row>
    <row r="24" spans="1:14" x14ac:dyDescent="0.3">
      <c r="A24" s="12"/>
      <c r="B24" s="16"/>
      <c r="C24" s="16"/>
      <c r="D24" s="16"/>
      <c r="E24" s="17" t="str">
        <f t="shared" si="0"/>
        <v/>
      </c>
      <c r="F24" s="12"/>
      <c r="G24" s="18"/>
      <c r="H24" s="19" t="str">
        <f t="shared" ca="1" si="1"/>
        <v/>
      </c>
      <c r="I24" s="16"/>
      <c r="J24" s="16"/>
      <c r="K24" s="16"/>
      <c r="L24" s="16"/>
      <c r="M24" s="16"/>
      <c r="N24" s="16"/>
    </row>
    <row r="25" spans="1:14" x14ac:dyDescent="0.3">
      <c r="A25" s="12"/>
      <c r="B25" s="16"/>
      <c r="C25" s="16"/>
      <c r="D25" s="16"/>
      <c r="E25" s="17" t="str">
        <f t="shared" si="0"/>
        <v/>
      </c>
      <c r="F25" s="12"/>
      <c r="G25" s="18"/>
      <c r="H25" s="19" t="str">
        <f t="shared" ca="1" si="1"/>
        <v/>
      </c>
      <c r="I25" s="16"/>
      <c r="J25" s="16"/>
      <c r="K25" s="16"/>
      <c r="L25" s="16"/>
      <c r="M25" s="16"/>
      <c r="N25" s="16"/>
    </row>
    <row r="26" spans="1:14" x14ac:dyDescent="0.3">
      <c r="A26" s="12"/>
      <c r="B26" s="16"/>
      <c r="C26" s="16"/>
      <c r="D26" s="16"/>
      <c r="E26" s="17" t="str">
        <f t="shared" si="0"/>
        <v/>
      </c>
      <c r="F26" s="12"/>
      <c r="G26" s="18"/>
      <c r="H26" s="19" t="str">
        <f t="shared" ca="1" si="1"/>
        <v/>
      </c>
      <c r="I26" s="16"/>
      <c r="J26" s="16"/>
      <c r="K26" s="16"/>
      <c r="L26" s="16"/>
      <c r="M26" s="16"/>
      <c r="N26" s="16"/>
    </row>
    <row r="27" spans="1:14" x14ac:dyDescent="0.3">
      <c r="A27" s="12"/>
      <c r="B27" s="16"/>
      <c r="C27" s="16"/>
      <c r="D27" s="16"/>
      <c r="E27" s="17" t="str">
        <f t="shared" si="0"/>
        <v/>
      </c>
      <c r="F27" s="12"/>
      <c r="G27" s="18"/>
      <c r="H27" s="19" t="str">
        <f t="shared" ca="1" si="1"/>
        <v/>
      </c>
      <c r="I27" s="16"/>
      <c r="J27" s="16"/>
      <c r="K27" s="16"/>
      <c r="L27" s="16"/>
      <c r="M27" s="16"/>
      <c r="N27" s="16"/>
    </row>
    <row r="28" spans="1:14" x14ac:dyDescent="0.3">
      <c r="A28" s="12"/>
      <c r="B28" s="16"/>
      <c r="C28" s="16"/>
      <c r="D28" s="16"/>
      <c r="E28" s="17" t="str">
        <f t="shared" si="0"/>
        <v/>
      </c>
      <c r="F28" s="12"/>
      <c r="G28" s="18"/>
      <c r="H28" s="19" t="str">
        <f t="shared" ca="1" si="1"/>
        <v/>
      </c>
      <c r="I28" s="16"/>
      <c r="J28" s="16"/>
      <c r="K28" s="16"/>
      <c r="L28" s="16"/>
      <c r="M28" s="16"/>
      <c r="N28" s="16"/>
    </row>
    <row r="29" spans="1:14" x14ac:dyDescent="0.3">
      <c r="A29" s="12"/>
      <c r="B29" s="16"/>
      <c r="C29" s="16"/>
      <c r="D29" s="16"/>
      <c r="E29" s="17" t="str">
        <f t="shared" si="0"/>
        <v/>
      </c>
      <c r="F29" s="12"/>
      <c r="G29" s="18"/>
      <c r="H29" s="19" t="str">
        <f t="shared" ca="1" si="1"/>
        <v/>
      </c>
      <c r="I29" s="16"/>
      <c r="J29" s="16"/>
      <c r="K29" s="16"/>
      <c r="L29" s="16"/>
      <c r="M29" s="16"/>
      <c r="N29" s="16"/>
    </row>
    <row r="30" spans="1:14" x14ac:dyDescent="0.3">
      <c r="A30" s="12"/>
      <c r="B30" s="16"/>
      <c r="C30" s="16"/>
      <c r="D30" s="16"/>
      <c r="E30" s="17" t="str">
        <f t="shared" si="0"/>
        <v/>
      </c>
      <c r="F30" s="12"/>
      <c r="G30" s="18"/>
      <c r="H30" s="19" t="str">
        <f t="shared" ca="1" si="1"/>
        <v/>
      </c>
      <c r="I30" s="16"/>
      <c r="J30" s="16"/>
      <c r="K30" s="16"/>
      <c r="L30" s="16"/>
      <c r="M30" s="16"/>
      <c r="N30" s="16"/>
    </row>
    <row r="31" spans="1:14" x14ac:dyDescent="0.3">
      <c r="A31" s="12"/>
      <c r="B31" s="16"/>
      <c r="C31" s="16"/>
      <c r="D31" s="16"/>
      <c r="E31" s="17" t="str">
        <f t="shared" si="0"/>
        <v/>
      </c>
      <c r="F31" s="12"/>
      <c r="G31" s="18"/>
      <c r="H31" s="19" t="str">
        <f t="shared" ca="1" si="1"/>
        <v/>
      </c>
      <c r="I31" s="16"/>
      <c r="J31" s="16"/>
      <c r="K31" s="16"/>
      <c r="L31" s="16"/>
      <c r="M31" s="16"/>
      <c r="N31" s="16"/>
    </row>
    <row r="32" spans="1:14" x14ac:dyDescent="0.3">
      <c r="A32" s="12"/>
      <c r="B32" s="16"/>
      <c r="C32" s="16"/>
      <c r="D32" s="16"/>
      <c r="E32" s="17" t="str">
        <f t="shared" si="0"/>
        <v/>
      </c>
      <c r="F32" s="12"/>
      <c r="G32" s="18"/>
      <c r="H32" s="19" t="str">
        <f t="shared" ca="1" si="1"/>
        <v/>
      </c>
      <c r="I32" s="16"/>
      <c r="J32" s="16"/>
      <c r="K32" s="16"/>
      <c r="L32" s="16"/>
      <c r="M32" s="16"/>
      <c r="N32" s="16"/>
    </row>
    <row r="33" spans="1:14" x14ac:dyDescent="0.3">
      <c r="A33" s="12"/>
      <c r="B33" s="16"/>
      <c r="C33" s="16"/>
      <c r="D33" s="16"/>
      <c r="E33" s="17" t="str">
        <f t="shared" si="0"/>
        <v/>
      </c>
      <c r="F33" s="12"/>
      <c r="G33" s="18"/>
      <c r="H33" s="19" t="str">
        <f t="shared" ca="1" si="1"/>
        <v/>
      </c>
      <c r="I33" s="16"/>
      <c r="J33" s="16"/>
      <c r="K33" s="16"/>
      <c r="L33" s="16"/>
      <c r="M33" s="16"/>
      <c r="N33" s="16"/>
    </row>
    <row r="34" spans="1:14" x14ac:dyDescent="0.3">
      <c r="A34" s="12"/>
      <c r="B34" s="16"/>
      <c r="C34" s="16"/>
      <c r="D34" s="16"/>
      <c r="E34" s="17" t="str">
        <f t="shared" si="0"/>
        <v/>
      </c>
      <c r="F34" s="12"/>
      <c r="G34" s="18"/>
      <c r="H34" s="19" t="str">
        <f t="shared" ca="1" si="1"/>
        <v/>
      </c>
      <c r="I34" s="16"/>
      <c r="J34" s="16"/>
      <c r="K34" s="16"/>
      <c r="L34" s="16"/>
      <c r="M34" s="16"/>
      <c r="N34" s="16"/>
    </row>
    <row r="35" spans="1:14" x14ac:dyDescent="0.3">
      <c r="A35" s="12"/>
      <c r="B35" s="16"/>
      <c r="C35" s="16"/>
      <c r="D35" s="16"/>
      <c r="E35" s="17" t="str">
        <f t="shared" si="0"/>
        <v/>
      </c>
      <c r="F35" s="12"/>
      <c r="G35" s="18"/>
      <c r="H35" s="19" t="str">
        <f t="shared" ca="1" si="1"/>
        <v/>
      </c>
      <c r="I35" s="16"/>
      <c r="J35" s="16"/>
      <c r="K35" s="16"/>
      <c r="L35" s="16"/>
      <c r="M35" s="16"/>
      <c r="N35" s="16"/>
    </row>
    <row r="36" spans="1:14" x14ac:dyDescent="0.3">
      <c r="A36" s="12"/>
      <c r="B36" s="16"/>
      <c r="C36" s="16"/>
      <c r="D36" s="16"/>
      <c r="E36" s="17" t="str">
        <f t="shared" ref="E36:E67" si="2">IF(C36="","",TRIM(C36&amp;" "&amp;IF(D36="","",D36&amp;" ")&amp;B36))</f>
        <v/>
      </c>
      <c r="F36" s="12"/>
      <c r="G36" s="18"/>
      <c r="H36" s="19" t="str">
        <f t="shared" ref="H36:H67" ca="1" si="3">IF(G36="","",IFERROR(DATEDIF(G36,TODAY(),"Y"),""))</f>
        <v/>
      </c>
      <c r="I36" s="16"/>
      <c r="J36" s="16"/>
      <c r="K36" s="16"/>
      <c r="L36" s="16"/>
      <c r="M36" s="16"/>
      <c r="N36" s="16"/>
    </row>
    <row r="37" spans="1:14" x14ac:dyDescent="0.3">
      <c r="A37" s="12"/>
      <c r="B37" s="16"/>
      <c r="C37" s="16"/>
      <c r="D37" s="16"/>
      <c r="E37" s="17" t="str">
        <f t="shared" si="2"/>
        <v/>
      </c>
      <c r="F37" s="12"/>
      <c r="G37" s="18"/>
      <c r="H37" s="19" t="str">
        <f t="shared" ca="1" si="3"/>
        <v/>
      </c>
      <c r="I37" s="16"/>
      <c r="J37" s="16"/>
      <c r="K37" s="16"/>
      <c r="L37" s="16"/>
      <c r="M37" s="16"/>
      <c r="N37" s="16"/>
    </row>
    <row r="38" spans="1:14" x14ac:dyDescent="0.3">
      <c r="A38" s="12"/>
      <c r="B38" s="16"/>
      <c r="C38" s="16"/>
      <c r="D38" s="16"/>
      <c r="E38" s="17" t="str">
        <f t="shared" si="2"/>
        <v/>
      </c>
      <c r="F38" s="12"/>
      <c r="G38" s="18"/>
      <c r="H38" s="19" t="str">
        <f t="shared" ca="1" si="3"/>
        <v/>
      </c>
      <c r="I38" s="16"/>
      <c r="J38" s="16"/>
      <c r="K38" s="16"/>
      <c r="L38" s="16"/>
      <c r="M38" s="16"/>
      <c r="N38" s="16"/>
    </row>
    <row r="39" spans="1:14" x14ac:dyDescent="0.3">
      <c r="A39" s="12"/>
      <c r="B39" s="16"/>
      <c r="C39" s="16"/>
      <c r="D39" s="16"/>
      <c r="E39" s="17" t="str">
        <f t="shared" si="2"/>
        <v/>
      </c>
      <c r="F39" s="12"/>
      <c r="G39" s="18"/>
      <c r="H39" s="19" t="str">
        <f t="shared" ca="1" si="3"/>
        <v/>
      </c>
      <c r="I39" s="16"/>
      <c r="J39" s="16"/>
      <c r="K39" s="16"/>
      <c r="L39" s="16"/>
      <c r="M39" s="16"/>
      <c r="N39" s="16"/>
    </row>
    <row r="40" spans="1:14" x14ac:dyDescent="0.3">
      <c r="A40" s="12"/>
      <c r="B40" s="16"/>
      <c r="C40" s="16"/>
      <c r="D40" s="16"/>
      <c r="E40" s="17" t="str">
        <f t="shared" si="2"/>
        <v/>
      </c>
      <c r="F40" s="12"/>
      <c r="G40" s="18"/>
      <c r="H40" s="19" t="str">
        <f t="shared" ca="1" si="3"/>
        <v/>
      </c>
      <c r="I40" s="16"/>
      <c r="J40" s="16"/>
      <c r="K40" s="16"/>
      <c r="L40" s="16"/>
      <c r="M40" s="16"/>
      <c r="N40" s="16"/>
    </row>
    <row r="41" spans="1:14" x14ac:dyDescent="0.3">
      <c r="A41" s="12"/>
      <c r="B41" s="16"/>
      <c r="C41" s="16"/>
      <c r="D41" s="16"/>
      <c r="E41" s="17" t="str">
        <f t="shared" si="2"/>
        <v/>
      </c>
      <c r="F41" s="12"/>
      <c r="G41" s="18"/>
      <c r="H41" s="19" t="str">
        <f t="shared" ca="1" si="3"/>
        <v/>
      </c>
      <c r="I41" s="16"/>
      <c r="J41" s="16"/>
      <c r="K41" s="16"/>
      <c r="L41" s="16"/>
      <c r="M41" s="16"/>
      <c r="N41" s="16"/>
    </row>
    <row r="42" spans="1:14" x14ac:dyDescent="0.3">
      <c r="A42" s="12"/>
      <c r="B42" s="16"/>
      <c r="C42" s="16"/>
      <c r="D42" s="16"/>
      <c r="E42" s="17" t="str">
        <f t="shared" si="2"/>
        <v/>
      </c>
      <c r="F42" s="12"/>
      <c r="G42" s="18"/>
      <c r="H42" s="19" t="str">
        <f t="shared" ca="1" si="3"/>
        <v/>
      </c>
      <c r="I42" s="16"/>
      <c r="J42" s="16"/>
      <c r="K42" s="16"/>
      <c r="L42" s="16"/>
      <c r="M42" s="16"/>
      <c r="N42" s="16"/>
    </row>
    <row r="43" spans="1:14" x14ac:dyDescent="0.3">
      <c r="A43" s="12"/>
      <c r="B43" s="16"/>
      <c r="C43" s="16"/>
      <c r="D43" s="16"/>
      <c r="E43" s="17" t="str">
        <f t="shared" si="2"/>
        <v/>
      </c>
      <c r="F43" s="12"/>
      <c r="G43" s="18"/>
      <c r="H43" s="19" t="str">
        <f t="shared" ca="1" si="3"/>
        <v/>
      </c>
      <c r="I43" s="16"/>
      <c r="J43" s="16"/>
      <c r="K43" s="16"/>
      <c r="L43" s="16"/>
      <c r="M43" s="16"/>
      <c r="N43" s="16"/>
    </row>
    <row r="44" spans="1:14" x14ac:dyDescent="0.3">
      <c r="A44" s="12"/>
      <c r="B44" s="16"/>
      <c r="C44" s="16"/>
      <c r="D44" s="16"/>
      <c r="E44" s="17" t="str">
        <f t="shared" si="2"/>
        <v/>
      </c>
      <c r="F44" s="12"/>
      <c r="G44" s="18"/>
      <c r="H44" s="19" t="str">
        <f t="shared" ca="1" si="3"/>
        <v/>
      </c>
      <c r="I44" s="16"/>
      <c r="J44" s="16"/>
      <c r="K44" s="16"/>
      <c r="L44" s="16"/>
      <c r="M44" s="16"/>
      <c r="N44" s="16"/>
    </row>
    <row r="45" spans="1:14" x14ac:dyDescent="0.3">
      <c r="A45" s="12"/>
      <c r="B45" s="16"/>
      <c r="C45" s="16"/>
      <c r="D45" s="16"/>
      <c r="E45" s="17" t="str">
        <f t="shared" si="2"/>
        <v/>
      </c>
      <c r="F45" s="12"/>
      <c r="G45" s="18"/>
      <c r="H45" s="19" t="str">
        <f t="shared" ca="1" si="3"/>
        <v/>
      </c>
      <c r="I45" s="16"/>
      <c r="J45" s="16"/>
      <c r="K45" s="16"/>
      <c r="L45" s="16"/>
      <c r="M45" s="16"/>
      <c r="N45" s="16"/>
    </row>
    <row r="46" spans="1:14" x14ac:dyDescent="0.3">
      <c r="A46" s="12"/>
      <c r="B46" s="16"/>
      <c r="C46" s="16"/>
      <c r="D46" s="16"/>
      <c r="E46" s="17" t="str">
        <f t="shared" si="2"/>
        <v/>
      </c>
      <c r="F46" s="12"/>
      <c r="G46" s="18"/>
      <c r="H46" s="19" t="str">
        <f t="shared" ca="1" si="3"/>
        <v/>
      </c>
      <c r="I46" s="16"/>
      <c r="J46" s="16"/>
      <c r="K46" s="16"/>
      <c r="L46" s="16"/>
      <c r="M46" s="16"/>
      <c r="N46" s="16"/>
    </row>
    <row r="47" spans="1:14" x14ac:dyDescent="0.3">
      <c r="A47" s="12"/>
      <c r="B47" s="16"/>
      <c r="C47" s="16"/>
      <c r="D47" s="16"/>
      <c r="E47" s="17" t="str">
        <f t="shared" si="2"/>
        <v/>
      </c>
      <c r="F47" s="12"/>
      <c r="G47" s="18"/>
      <c r="H47" s="19" t="str">
        <f t="shared" ca="1" si="3"/>
        <v/>
      </c>
      <c r="I47" s="16"/>
      <c r="J47" s="16"/>
      <c r="K47" s="16"/>
      <c r="L47" s="16"/>
      <c r="M47" s="16"/>
      <c r="N47" s="16"/>
    </row>
    <row r="48" spans="1:14" x14ac:dyDescent="0.3">
      <c r="A48" s="12"/>
      <c r="B48" s="16"/>
      <c r="C48" s="16"/>
      <c r="D48" s="16"/>
      <c r="E48" s="17" t="str">
        <f t="shared" si="2"/>
        <v/>
      </c>
      <c r="F48" s="12"/>
      <c r="G48" s="18"/>
      <c r="H48" s="19" t="str">
        <f t="shared" ca="1" si="3"/>
        <v/>
      </c>
      <c r="I48" s="16"/>
      <c r="J48" s="16"/>
      <c r="K48" s="16"/>
      <c r="L48" s="16"/>
      <c r="M48" s="16"/>
      <c r="N48" s="16"/>
    </row>
    <row r="49" spans="1:14" x14ac:dyDescent="0.3">
      <c r="A49" s="12"/>
      <c r="B49" s="16"/>
      <c r="C49" s="16"/>
      <c r="D49" s="16"/>
      <c r="E49" s="17" t="str">
        <f t="shared" si="2"/>
        <v/>
      </c>
      <c r="F49" s="12"/>
      <c r="G49" s="18"/>
      <c r="H49" s="19" t="str">
        <f t="shared" ca="1" si="3"/>
        <v/>
      </c>
      <c r="I49" s="16"/>
      <c r="J49" s="16"/>
      <c r="K49" s="16"/>
      <c r="L49" s="16"/>
      <c r="M49" s="16"/>
      <c r="N49" s="16"/>
    </row>
    <row r="50" spans="1:14" x14ac:dyDescent="0.3">
      <c r="A50" s="12"/>
      <c r="B50" s="16"/>
      <c r="C50" s="16"/>
      <c r="D50" s="16"/>
      <c r="E50" s="17" t="str">
        <f t="shared" si="2"/>
        <v/>
      </c>
      <c r="F50" s="12"/>
      <c r="G50" s="18"/>
      <c r="H50" s="19" t="str">
        <f t="shared" ca="1" si="3"/>
        <v/>
      </c>
      <c r="I50" s="16"/>
      <c r="J50" s="16"/>
      <c r="K50" s="16"/>
      <c r="L50" s="16"/>
      <c r="M50" s="16"/>
      <c r="N50" s="16"/>
    </row>
    <row r="51" spans="1:14" x14ac:dyDescent="0.3">
      <c r="A51" s="12"/>
      <c r="B51" s="16"/>
      <c r="C51" s="16"/>
      <c r="D51" s="16"/>
      <c r="E51" s="17" t="str">
        <f t="shared" si="2"/>
        <v/>
      </c>
      <c r="F51" s="12"/>
      <c r="G51" s="18"/>
      <c r="H51" s="19" t="str">
        <f t="shared" ca="1" si="3"/>
        <v/>
      </c>
      <c r="I51" s="16"/>
      <c r="J51" s="16"/>
      <c r="K51" s="16"/>
      <c r="L51" s="16"/>
      <c r="M51" s="16"/>
      <c r="N51" s="16"/>
    </row>
    <row r="52" spans="1:14" x14ac:dyDescent="0.3">
      <c r="A52" s="12"/>
      <c r="B52" s="16"/>
      <c r="C52" s="16"/>
      <c r="D52" s="16"/>
      <c r="E52" s="17" t="str">
        <f t="shared" si="2"/>
        <v/>
      </c>
      <c r="F52" s="12"/>
      <c r="G52" s="18"/>
      <c r="H52" s="19" t="str">
        <f t="shared" ca="1" si="3"/>
        <v/>
      </c>
      <c r="I52" s="16"/>
      <c r="J52" s="16"/>
      <c r="K52" s="16"/>
      <c r="L52" s="16"/>
      <c r="M52" s="16"/>
      <c r="N52" s="16"/>
    </row>
    <row r="53" spans="1:14" x14ac:dyDescent="0.3">
      <c r="A53" s="12"/>
      <c r="B53" s="16"/>
      <c r="C53" s="16"/>
      <c r="D53" s="16"/>
      <c r="E53" s="17" t="str">
        <f t="shared" si="2"/>
        <v/>
      </c>
      <c r="F53" s="12"/>
      <c r="G53" s="18"/>
      <c r="H53" s="19" t="str">
        <f t="shared" ca="1" si="3"/>
        <v/>
      </c>
      <c r="I53" s="16"/>
      <c r="J53" s="16"/>
      <c r="K53" s="16"/>
      <c r="L53" s="16"/>
      <c r="M53" s="16"/>
      <c r="N53" s="16"/>
    </row>
  </sheetData>
  <mergeCells count="2">
    <mergeCell ref="A2:N2"/>
    <mergeCell ref="A1:N1"/>
  </mergeCells>
  <conditionalFormatting sqref="M4:M53">
    <cfRule type="cellIs" dxfId="66" priority="1" operator="equal">
      <formula>"Active"</formula>
    </cfRule>
    <cfRule type="cellIs" dxfId="65" priority="2" operator="equal">
      <formula>"Dropped"</formula>
    </cfRule>
    <cfRule type="cellIs" dxfId="64" priority="3" operator="equal">
      <formula>"Transferred"</formula>
    </cfRule>
  </conditionalFormatting>
  <conditionalFormatting sqref="A4:A53">
    <cfRule type="expression" dxfId="63" priority="4">
      <formula>AND(A4&lt;&gt;"",COUNTIF($A$4:$A$53,A4)&gt;1)</formula>
    </cfRule>
    <cfRule type="expression" dxfId="62" priority="5">
      <formula>AND(A4="",B4&lt;&gt;"")</formula>
    </cfRule>
  </conditionalFormatting>
  <dataValidations count="2">
    <dataValidation type="list" allowBlank="1" showErrorMessage="1" errorTitle="Invalid Entry" error="Please select from the list." sqref="F4:F53" xr:uid="{00000000-0002-0000-0300-000000000000}">
      <formula1>"Male,Female,Prefer Not to Say"</formula1>
    </dataValidation>
    <dataValidation type="list" allowBlank="1" showErrorMessage="1" errorTitle="Invalid Entry" error="Please select from the list." sqref="M4:M53" xr:uid="{00000000-0002-0000-0300-000001000000}">
      <formula1>"Active,Transferred,Dropped,Completed"</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E75B6"/>
  </sheetPr>
  <dimension ref="A1:I53"/>
  <sheetViews>
    <sheetView workbookViewId="0">
      <pane ySplit="3" topLeftCell="A4" activePane="bottomLeft" state="frozen"/>
      <selection pane="bottomLeft" sqref="A1:I1"/>
    </sheetView>
  </sheetViews>
  <sheetFormatPr defaultRowHeight="14.4" x14ac:dyDescent="0.3"/>
  <cols>
    <col min="1" max="1" width="12" customWidth="1"/>
    <col min="2" max="2" width="14" customWidth="1"/>
    <col min="3" max="3" width="12" customWidth="1"/>
    <col min="4" max="5" width="18" customWidth="1"/>
    <col min="6" max="6" width="10" customWidth="1"/>
    <col min="7" max="7" width="12" customWidth="1"/>
    <col min="8" max="8" width="14" customWidth="1"/>
    <col min="9" max="9" width="28" customWidth="1"/>
  </cols>
  <sheetData>
    <row r="1" spans="1:9" ht="34.950000000000003" customHeight="1" x14ac:dyDescent="0.3">
      <c r="A1" s="53" t="s">
        <v>174</v>
      </c>
      <c r="B1" s="40"/>
      <c r="C1" s="40"/>
      <c r="D1" s="40"/>
      <c r="E1" s="40"/>
      <c r="F1" s="40"/>
      <c r="G1" s="40"/>
      <c r="H1" s="40"/>
      <c r="I1" s="40"/>
    </row>
    <row r="2" spans="1:9" ht="19.95" customHeight="1" x14ac:dyDescent="0.3">
      <c r="A2" s="50" t="s">
        <v>175</v>
      </c>
      <c r="B2" s="40"/>
      <c r="C2" s="40"/>
      <c r="D2" s="40"/>
      <c r="E2" s="40"/>
      <c r="F2" s="40"/>
      <c r="G2" s="40"/>
      <c r="H2" s="40"/>
      <c r="I2" s="40"/>
    </row>
    <row r="3" spans="1:9" ht="30" customHeight="1" x14ac:dyDescent="0.3">
      <c r="A3" s="15" t="s">
        <v>176</v>
      </c>
      <c r="B3" s="15" t="s">
        <v>125</v>
      </c>
      <c r="C3" s="15" t="s">
        <v>127</v>
      </c>
      <c r="D3" s="15" t="s">
        <v>129</v>
      </c>
      <c r="E3" s="15" t="s">
        <v>177</v>
      </c>
      <c r="F3" s="15" t="s">
        <v>178</v>
      </c>
      <c r="G3" s="15" t="s">
        <v>123</v>
      </c>
      <c r="H3" s="15" t="s">
        <v>91</v>
      </c>
      <c r="I3" s="15" t="s">
        <v>164</v>
      </c>
    </row>
    <row r="4" spans="1:9" x14ac:dyDescent="0.3">
      <c r="A4" s="16" t="s">
        <v>179</v>
      </c>
      <c r="B4" s="16" t="s">
        <v>126</v>
      </c>
      <c r="C4" s="16" t="s">
        <v>128</v>
      </c>
      <c r="D4" s="16" t="s">
        <v>130</v>
      </c>
      <c r="E4" s="16" t="s">
        <v>180</v>
      </c>
      <c r="F4" s="16" t="s">
        <v>181</v>
      </c>
      <c r="G4" s="16" t="str">
        <f>SchoolYear</f>
        <v>2026-2027</v>
      </c>
      <c r="H4" s="16" t="s">
        <v>172</v>
      </c>
      <c r="I4" s="16"/>
    </row>
    <row r="5" spans="1:9" x14ac:dyDescent="0.3">
      <c r="A5" s="16"/>
      <c r="B5" s="16"/>
      <c r="C5" s="16"/>
      <c r="D5" s="16"/>
      <c r="E5" s="16"/>
      <c r="F5" s="16"/>
      <c r="G5" s="16"/>
      <c r="H5" s="16"/>
      <c r="I5" s="16"/>
    </row>
    <row r="6" spans="1:9" x14ac:dyDescent="0.3">
      <c r="A6" s="16"/>
      <c r="B6" s="16"/>
      <c r="C6" s="16"/>
      <c r="D6" s="16"/>
      <c r="E6" s="16"/>
      <c r="F6" s="16"/>
      <c r="G6" s="16"/>
      <c r="H6" s="16"/>
      <c r="I6" s="16"/>
    </row>
    <row r="7" spans="1:9" x14ac:dyDescent="0.3">
      <c r="A7" s="16"/>
      <c r="B7" s="16"/>
      <c r="C7" s="16"/>
      <c r="D7" s="16"/>
      <c r="E7" s="16"/>
      <c r="F7" s="16"/>
      <c r="G7" s="16"/>
      <c r="H7" s="16"/>
      <c r="I7" s="16"/>
    </row>
    <row r="8" spans="1:9" x14ac:dyDescent="0.3">
      <c r="A8" s="16"/>
      <c r="B8" s="16"/>
      <c r="C8" s="16"/>
      <c r="D8" s="16"/>
      <c r="E8" s="16"/>
      <c r="F8" s="16"/>
      <c r="G8" s="16"/>
      <c r="H8" s="16"/>
      <c r="I8" s="16"/>
    </row>
    <row r="9" spans="1:9" x14ac:dyDescent="0.3">
      <c r="A9" s="16"/>
      <c r="B9" s="16"/>
      <c r="C9" s="16"/>
      <c r="D9" s="16"/>
      <c r="E9" s="16"/>
      <c r="F9" s="16"/>
      <c r="G9" s="16"/>
      <c r="H9" s="16"/>
      <c r="I9" s="16"/>
    </row>
    <row r="10" spans="1:9" x14ac:dyDescent="0.3">
      <c r="A10" s="16"/>
      <c r="B10" s="16"/>
      <c r="C10" s="16"/>
      <c r="D10" s="16"/>
      <c r="E10" s="16"/>
      <c r="F10" s="16"/>
      <c r="G10" s="16"/>
      <c r="H10" s="16"/>
      <c r="I10" s="16"/>
    </row>
    <row r="11" spans="1:9" x14ac:dyDescent="0.3">
      <c r="A11" s="16"/>
      <c r="B11" s="16"/>
      <c r="C11" s="16"/>
      <c r="D11" s="16"/>
      <c r="E11" s="16"/>
      <c r="F11" s="16"/>
      <c r="G11" s="16"/>
      <c r="H11" s="16"/>
      <c r="I11" s="16"/>
    </row>
    <row r="12" spans="1:9" x14ac:dyDescent="0.3">
      <c r="A12" s="16"/>
      <c r="B12" s="16"/>
      <c r="C12" s="16"/>
      <c r="D12" s="16"/>
      <c r="E12" s="16"/>
      <c r="F12" s="16"/>
      <c r="G12" s="16"/>
      <c r="H12" s="16"/>
      <c r="I12" s="16"/>
    </row>
    <row r="13" spans="1:9" x14ac:dyDescent="0.3">
      <c r="A13" s="16"/>
      <c r="B13" s="16"/>
      <c r="C13" s="16"/>
      <c r="D13" s="16"/>
      <c r="E13" s="16"/>
      <c r="F13" s="16"/>
      <c r="G13" s="16"/>
      <c r="H13" s="16"/>
      <c r="I13" s="16"/>
    </row>
    <row r="14" spans="1:9" x14ac:dyDescent="0.3">
      <c r="A14" s="16"/>
      <c r="B14" s="16"/>
      <c r="C14" s="16"/>
      <c r="D14" s="16"/>
      <c r="E14" s="16"/>
      <c r="F14" s="16"/>
      <c r="G14" s="16"/>
      <c r="H14" s="16"/>
      <c r="I14" s="16"/>
    </row>
    <row r="15" spans="1:9" x14ac:dyDescent="0.3">
      <c r="A15" s="16"/>
      <c r="B15" s="16"/>
      <c r="C15" s="16"/>
      <c r="D15" s="16"/>
      <c r="E15" s="16"/>
      <c r="F15" s="16"/>
      <c r="G15" s="16"/>
      <c r="H15" s="16"/>
      <c r="I15" s="16"/>
    </row>
    <row r="16" spans="1:9" x14ac:dyDescent="0.3">
      <c r="A16" s="16"/>
      <c r="B16" s="16"/>
      <c r="C16" s="16"/>
      <c r="D16" s="16"/>
      <c r="E16" s="16"/>
      <c r="F16" s="16"/>
      <c r="G16" s="16"/>
      <c r="H16" s="16"/>
      <c r="I16" s="16"/>
    </row>
    <row r="17" spans="1:9" x14ac:dyDescent="0.3">
      <c r="A17" s="16"/>
      <c r="B17" s="16"/>
      <c r="C17" s="16"/>
      <c r="D17" s="16"/>
      <c r="E17" s="16"/>
      <c r="F17" s="16"/>
      <c r="G17" s="16"/>
      <c r="H17" s="16"/>
      <c r="I17" s="16"/>
    </row>
    <row r="18" spans="1:9" x14ac:dyDescent="0.3">
      <c r="A18" s="16"/>
      <c r="B18" s="16"/>
      <c r="C18" s="16"/>
      <c r="D18" s="16"/>
      <c r="E18" s="16"/>
      <c r="F18" s="16"/>
      <c r="G18" s="16"/>
      <c r="H18" s="16"/>
      <c r="I18" s="16"/>
    </row>
    <row r="19" spans="1:9" x14ac:dyDescent="0.3">
      <c r="A19" s="16"/>
      <c r="B19" s="16"/>
      <c r="C19" s="16"/>
      <c r="D19" s="16"/>
      <c r="E19" s="16"/>
      <c r="F19" s="16"/>
      <c r="G19" s="16"/>
      <c r="H19" s="16"/>
      <c r="I19" s="16"/>
    </row>
    <row r="20" spans="1:9" x14ac:dyDescent="0.3">
      <c r="A20" s="16"/>
      <c r="B20" s="16"/>
      <c r="C20" s="16"/>
      <c r="D20" s="16"/>
      <c r="E20" s="16"/>
      <c r="F20" s="16"/>
      <c r="G20" s="16"/>
      <c r="H20" s="16"/>
      <c r="I20" s="16"/>
    </row>
    <row r="21" spans="1:9" x14ac:dyDescent="0.3">
      <c r="A21" s="16"/>
      <c r="B21" s="16"/>
      <c r="C21" s="16"/>
      <c r="D21" s="16"/>
      <c r="E21" s="16"/>
      <c r="F21" s="16"/>
      <c r="G21" s="16"/>
      <c r="H21" s="16"/>
      <c r="I21" s="16"/>
    </row>
    <row r="22" spans="1:9" x14ac:dyDescent="0.3">
      <c r="A22" s="16"/>
      <c r="B22" s="16"/>
      <c r="C22" s="16"/>
      <c r="D22" s="16"/>
      <c r="E22" s="16"/>
      <c r="F22" s="16"/>
      <c r="G22" s="16"/>
      <c r="H22" s="16"/>
      <c r="I22" s="16"/>
    </row>
    <row r="23" spans="1:9" x14ac:dyDescent="0.3">
      <c r="A23" s="16"/>
      <c r="B23" s="16"/>
      <c r="C23" s="16"/>
      <c r="D23" s="16"/>
      <c r="E23" s="16"/>
      <c r="F23" s="16"/>
      <c r="G23" s="16"/>
      <c r="H23" s="16"/>
      <c r="I23" s="16"/>
    </row>
    <row r="24" spans="1:9" x14ac:dyDescent="0.3">
      <c r="A24" s="16"/>
      <c r="B24" s="16"/>
      <c r="C24" s="16"/>
      <c r="D24" s="16"/>
      <c r="E24" s="16"/>
      <c r="F24" s="16"/>
      <c r="G24" s="16"/>
      <c r="H24" s="16"/>
      <c r="I24" s="16"/>
    </row>
    <row r="25" spans="1:9" x14ac:dyDescent="0.3">
      <c r="A25" s="16"/>
      <c r="B25" s="16"/>
      <c r="C25" s="16"/>
      <c r="D25" s="16"/>
      <c r="E25" s="16"/>
      <c r="F25" s="16"/>
      <c r="G25" s="16"/>
      <c r="H25" s="16"/>
      <c r="I25" s="16"/>
    </row>
    <row r="26" spans="1:9" x14ac:dyDescent="0.3">
      <c r="A26" s="16"/>
      <c r="B26" s="16"/>
      <c r="C26" s="16"/>
      <c r="D26" s="16"/>
      <c r="E26" s="16"/>
      <c r="F26" s="16"/>
      <c r="G26" s="16"/>
      <c r="H26" s="16"/>
      <c r="I26" s="16"/>
    </row>
    <row r="27" spans="1:9" x14ac:dyDescent="0.3">
      <c r="A27" s="16"/>
      <c r="B27" s="16"/>
      <c r="C27" s="16"/>
      <c r="D27" s="16"/>
      <c r="E27" s="16"/>
      <c r="F27" s="16"/>
      <c r="G27" s="16"/>
      <c r="H27" s="16"/>
      <c r="I27" s="16"/>
    </row>
    <row r="28" spans="1:9" x14ac:dyDescent="0.3">
      <c r="A28" s="16"/>
      <c r="B28" s="16"/>
      <c r="C28" s="16"/>
      <c r="D28" s="16"/>
      <c r="E28" s="16"/>
      <c r="F28" s="16"/>
      <c r="G28" s="16"/>
      <c r="H28" s="16"/>
      <c r="I28" s="16"/>
    </row>
    <row r="29" spans="1:9" x14ac:dyDescent="0.3">
      <c r="A29" s="16"/>
      <c r="B29" s="16"/>
      <c r="C29" s="16"/>
      <c r="D29" s="16"/>
      <c r="E29" s="16"/>
      <c r="F29" s="16"/>
      <c r="G29" s="16"/>
      <c r="H29" s="16"/>
      <c r="I29" s="16"/>
    </row>
    <row r="30" spans="1:9" x14ac:dyDescent="0.3">
      <c r="A30" s="16"/>
      <c r="B30" s="16"/>
      <c r="C30" s="16"/>
      <c r="D30" s="16"/>
      <c r="E30" s="16"/>
      <c r="F30" s="16"/>
      <c r="G30" s="16"/>
      <c r="H30" s="16"/>
      <c r="I30" s="16"/>
    </row>
    <row r="31" spans="1:9" x14ac:dyDescent="0.3">
      <c r="A31" s="16"/>
      <c r="B31" s="16"/>
      <c r="C31" s="16"/>
      <c r="D31" s="16"/>
      <c r="E31" s="16"/>
      <c r="F31" s="16"/>
      <c r="G31" s="16"/>
      <c r="H31" s="16"/>
      <c r="I31" s="16"/>
    </row>
    <row r="32" spans="1:9" x14ac:dyDescent="0.3">
      <c r="A32" s="16"/>
      <c r="B32" s="16"/>
      <c r="C32" s="16"/>
      <c r="D32" s="16"/>
      <c r="E32" s="16"/>
      <c r="F32" s="16"/>
      <c r="G32" s="16"/>
      <c r="H32" s="16"/>
      <c r="I32" s="16"/>
    </row>
    <row r="33" spans="1:9" x14ac:dyDescent="0.3">
      <c r="A33" s="16"/>
      <c r="B33" s="16"/>
      <c r="C33" s="16"/>
      <c r="D33" s="16"/>
      <c r="E33" s="16"/>
      <c r="F33" s="16"/>
      <c r="G33" s="16"/>
      <c r="H33" s="16"/>
      <c r="I33" s="16"/>
    </row>
    <row r="34" spans="1:9" x14ac:dyDescent="0.3">
      <c r="A34" s="16"/>
      <c r="B34" s="16"/>
      <c r="C34" s="16"/>
      <c r="D34" s="16"/>
      <c r="E34" s="16"/>
      <c r="F34" s="16"/>
      <c r="G34" s="16"/>
      <c r="H34" s="16"/>
      <c r="I34" s="16"/>
    </row>
    <row r="35" spans="1:9" x14ac:dyDescent="0.3">
      <c r="A35" s="16"/>
      <c r="B35" s="16"/>
      <c r="C35" s="16"/>
      <c r="D35" s="16"/>
      <c r="E35" s="16"/>
      <c r="F35" s="16"/>
      <c r="G35" s="16"/>
      <c r="H35" s="16"/>
      <c r="I35" s="16"/>
    </row>
    <row r="36" spans="1:9" x14ac:dyDescent="0.3">
      <c r="A36" s="16"/>
      <c r="B36" s="16"/>
      <c r="C36" s="16"/>
      <c r="D36" s="16"/>
      <c r="E36" s="16"/>
      <c r="F36" s="16"/>
      <c r="G36" s="16"/>
      <c r="H36" s="16"/>
      <c r="I36" s="16"/>
    </row>
    <row r="37" spans="1:9" x14ac:dyDescent="0.3">
      <c r="A37" s="16"/>
      <c r="B37" s="16"/>
      <c r="C37" s="16"/>
      <c r="D37" s="16"/>
      <c r="E37" s="16"/>
      <c r="F37" s="16"/>
      <c r="G37" s="16"/>
      <c r="H37" s="16"/>
      <c r="I37" s="16"/>
    </row>
    <row r="38" spans="1:9" x14ac:dyDescent="0.3">
      <c r="A38" s="16"/>
      <c r="B38" s="16"/>
      <c r="C38" s="16"/>
      <c r="D38" s="16"/>
      <c r="E38" s="16"/>
      <c r="F38" s="16"/>
      <c r="G38" s="16"/>
      <c r="H38" s="16"/>
      <c r="I38" s="16"/>
    </row>
    <row r="39" spans="1:9" x14ac:dyDescent="0.3">
      <c r="A39" s="16"/>
      <c r="B39" s="16"/>
      <c r="C39" s="16"/>
      <c r="D39" s="16"/>
      <c r="E39" s="16"/>
      <c r="F39" s="16"/>
      <c r="G39" s="16"/>
      <c r="H39" s="16"/>
      <c r="I39" s="16"/>
    </row>
    <row r="40" spans="1:9" x14ac:dyDescent="0.3">
      <c r="A40" s="16"/>
      <c r="B40" s="16"/>
      <c r="C40" s="16"/>
      <c r="D40" s="16"/>
      <c r="E40" s="16"/>
      <c r="F40" s="16"/>
      <c r="G40" s="16"/>
      <c r="H40" s="16"/>
      <c r="I40" s="16"/>
    </row>
    <row r="41" spans="1:9" x14ac:dyDescent="0.3">
      <c r="A41" s="16"/>
      <c r="B41" s="16"/>
      <c r="C41" s="16"/>
      <c r="D41" s="16"/>
      <c r="E41" s="16"/>
      <c r="F41" s="16"/>
      <c r="G41" s="16"/>
      <c r="H41" s="16"/>
      <c r="I41" s="16"/>
    </row>
    <row r="42" spans="1:9" x14ac:dyDescent="0.3">
      <c r="A42" s="16"/>
      <c r="B42" s="16"/>
      <c r="C42" s="16"/>
      <c r="D42" s="16"/>
      <c r="E42" s="16"/>
      <c r="F42" s="16"/>
      <c r="G42" s="16"/>
      <c r="H42" s="16"/>
      <c r="I42" s="16"/>
    </row>
    <row r="43" spans="1:9" x14ac:dyDescent="0.3">
      <c r="A43" s="16"/>
      <c r="B43" s="16"/>
      <c r="C43" s="16"/>
      <c r="D43" s="16"/>
      <c r="E43" s="16"/>
      <c r="F43" s="16"/>
      <c r="G43" s="16"/>
      <c r="H43" s="16"/>
      <c r="I43" s="16"/>
    </row>
    <row r="44" spans="1:9" x14ac:dyDescent="0.3">
      <c r="A44" s="16"/>
      <c r="B44" s="16"/>
      <c r="C44" s="16"/>
      <c r="D44" s="16"/>
      <c r="E44" s="16"/>
      <c r="F44" s="16"/>
      <c r="G44" s="16"/>
      <c r="H44" s="16"/>
      <c r="I44" s="16"/>
    </row>
    <row r="45" spans="1:9" x14ac:dyDescent="0.3">
      <c r="A45" s="16"/>
      <c r="B45" s="16"/>
      <c r="C45" s="16"/>
      <c r="D45" s="16"/>
      <c r="E45" s="16"/>
      <c r="F45" s="16"/>
      <c r="G45" s="16"/>
      <c r="H45" s="16"/>
      <c r="I45" s="16"/>
    </row>
    <row r="46" spans="1:9" x14ac:dyDescent="0.3">
      <c r="A46" s="16"/>
      <c r="B46" s="16"/>
      <c r="C46" s="16"/>
      <c r="D46" s="16"/>
      <c r="E46" s="16"/>
      <c r="F46" s="16"/>
      <c r="G46" s="16"/>
      <c r="H46" s="16"/>
      <c r="I46" s="16"/>
    </row>
    <row r="47" spans="1:9" x14ac:dyDescent="0.3">
      <c r="A47" s="16"/>
      <c r="B47" s="16"/>
      <c r="C47" s="16"/>
      <c r="D47" s="16"/>
      <c r="E47" s="16"/>
      <c r="F47" s="16"/>
      <c r="G47" s="16"/>
      <c r="H47" s="16"/>
      <c r="I47" s="16"/>
    </row>
    <row r="48" spans="1:9" x14ac:dyDescent="0.3">
      <c r="A48" s="16"/>
      <c r="B48" s="16"/>
      <c r="C48" s="16"/>
      <c r="D48" s="16"/>
      <c r="E48" s="16"/>
      <c r="F48" s="16"/>
      <c r="G48" s="16"/>
      <c r="H48" s="16"/>
      <c r="I48" s="16"/>
    </row>
    <row r="49" spans="1:9" x14ac:dyDescent="0.3">
      <c r="A49" s="16"/>
      <c r="B49" s="16"/>
      <c r="C49" s="16"/>
      <c r="D49" s="16"/>
      <c r="E49" s="16"/>
      <c r="F49" s="16"/>
      <c r="G49" s="16"/>
      <c r="H49" s="16"/>
      <c r="I49" s="16"/>
    </row>
    <row r="50" spans="1:9" x14ac:dyDescent="0.3">
      <c r="A50" s="16"/>
      <c r="B50" s="16"/>
      <c r="C50" s="16"/>
      <c r="D50" s="16"/>
      <c r="E50" s="16"/>
      <c r="F50" s="16"/>
      <c r="G50" s="16"/>
      <c r="H50" s="16"/>
      <c r="I50" s="16"/>
    </row>
    <row r="51" spans="1:9" x14ac:dyDescent="0.3">
      <c r="A51" s="16"/>
      <c r="B51" s="16"/>
      <c r="C51" s="16"/>
      <c r="D51" s="16"/>
      <c r="E51" s="16"/>
      <c r="F51" s="16"/>
      <c r="G51" s="16"/>
      <c r="H51" s="16"/>
      <c r="I51" s="16"/>
    </row>
    <row r="52" spans="1:9" x14ac:dyDescent="0.3">
      <c r="A52" s="16"/>
      <c r="B52" s="16"/>
      <c r="C52" s="16"/>
      <c r="D52" s="16"/>
      <c r="E52" s="16"/>
      <c r="F52" s="16"/>
      <c r="G52" s="16"/>
      <c r="H52" s="16"/>
      <c r="I52" s="16"/>
    </row>
    <row r="53" spans="1:9" x14ac:dyDescent="0.3">
      <c r="A53" s="16"/>
      <c r="B53" s="16"/>
      <c r="C53" s="16"/>
      <c r="D53" s="16"/>
      <c r="E53" s="16"/>
      <c r="F53" s="16"/>
      <c r="G53" s="16"/>
      <c r="H53" s="16"/>
      <c r="I53" s="16"/>
    </row>
  </sheetData>
  <mergeCells count="2">
    <mergeCell ref="A1:I1"/>
    <mergeCell ref="A2:I2"/>
  </mergeCells>
  <dataValidations count="1">
    <dataValidation type="list" allowBlank="1" showErrorMessage="1" errorTitle="Invalid Entry" error="Please select from the list." sqref="H4:H53" xr:uid="{00000000-0002-0000-0400-000000000000}">
      <formula1>"Active,Inactive,Completed"</formula1>
    </dataValidation>
  </dataValidation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E75B6"/>
  </sheetPr>
  <dimension ref="A1:AC53"/>
  <sheetViews>
    <sheetView workbookViewId="0">
      <pane xSplit="3" ySplit="3" topLeftCell="D4" activePane="bottomRight" state="frozen"/>
      <selection pane="topRight"/>
      <selection pane="bottomLeft"/>
      <selection pane="bottomRight" sqref="A1:AC1"/>
    </sheetView>
  </sheetViews>
  <sheetFormatPr defaultRowHeight="14.4" x14ac:dyDescent="0.3"/>
  <cols>
    <col min="1" max="1" width="12" customWidth="1"/>
    <col min="2" max="2" width="22" customWidth="1"/>
    <col min="3" max="3" width="16" customWidth="1"/>
    <col min="4" max="23" width="8" customWidth="1"/>
    <col min="24" max="27" width="9" customWidth="1"/>
    <col min="28" max="28" width="12" customWidth="1"/>
    <col min="29" max="29" width="13" customWidth="1"/>
  </cols>
  <sheetData>
    <row r="1" spans="1:29" ht="34.950000000000003" customHeight="1" x14ac:dyDescent="0.3">
      <c r="A1" s="53" t="s">
        <v>182</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row>
    <row r="2" spans="1:29" ht="19.95" customHeight="1" x14ac:dyDescent="0.3">
      <c r="A2" s="50" t="s">
        <v>183</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row>
    <row r="3" spans="1:29" ht="30" customHeight="1" x14ac:dyDescent="0.3">
      <c r="A3" s="15" t="s">
        <v>151</v>
      </c>
      <c r="B3" s="15" t="s">
        <v>184</v>
      </c>
      <c r="C3" s="15" t="s">
        <v>185</v>
      </c>
      <c r="D3" s="15" t="s">
        <v>186</v>
      </c>
      <c r="E3" s="15" t="s">
        <v>187</v>
      </c>
      <c r="F3" s="15" t="s">
        <v>188</v>
      </c>
      <c r="G3" s="15" t="s">
        <v>189</v>
      </c>
      <c r="H3" s="15" t="s">
        <v>190</v>
      </c>
      <c r="I3" s="15" t="s">
        <v>191</v>
      </c>
      <c r="J3" s="15" t="s">
        <v>192</v>
      </c>
      <c r="K3" s="15" t="s">
        <v>193</v>
      </c>
      <c r="L3" s="15" t="s">
        <v>194</v>
      </c>
      <c r="M3" s="15" t="s">
        <v>195</v>
      </c>
      <c r="N3" s="15" t="s">
        <v>196</v>
      </c>
      <c r="O3" s="15" t="s">
        <v>197</v>
      </c>
      <c r="P3" s="15" t="s">
        <v>198</v>
      </c>
      <c r="Q3" s="15" t="s">
        <v>199</v>
      </c>
      <c r="R3" s="15" t="s">
        <v>200</v>
      </c>
      <c r="S3" s="15" t="s">
        <v>201</v>
      </c>
      <c r="T3" s="15" t="s">
        <v>202</v>
      </c>
      <c r="U3" s="15" t="s">
        <v>203</v>
      </c>
      <c r="V3" s="15" t="s">
        <v>204</v>
      </c>
      <c r="W3" s="15" t="s">
        <v>205</v>
      </c>
      <c r="X3" s="15" t="s">
        <v>206</v>
      </c>
      <c r="Y3" s="15" t="s">
        <v>207</v>
      </c>
      <c r="Z3" s="15" t="s">
        <v>208</v>
      </c>
      <c r="AA3" s="15" t="s">
        <v>209</v>
      </c>
      <c r="AB3" s="15" t="s">
        <v>210</v>
      </c>
      <c r="AC3" s="15" t="s">
        <v>211</v>
      </c>
    </row>
    <row r="4" spans="1:29" x14ac:dyDescent="0.3">
      <c r="A4" t="s">
        <v>165</v>
      </c>
      <c r="B4" s="17" t="str">
        <f t="shared" ref="B4:B35" si="0">IF(A4="","",IFERROR(VLOOKUP(A4,StudentLookup,5,FALSE),"Not Found"))</f>
        <v>Rhianne Ken S. Rama</v>
      </c>
      <c r="C4" s="17" t="str">
        <f t="shared" ref="C4:C35" si="1">IF(A4="","",Subject)</f>
        <v>Mathematics</v>
      </c>
      <c r="D4" s="12" t="s">
        <v>212</v>
      </c>
      <c r="E4" s="12" t="s">
        <v>212</v>
      </c>
      <c r="F4" s="12" t="s">
        <v>213</v>
      </c>
      <c r="G4" s="12" t="s">
        <v>214</v>
      </c>
      <c r="H4" s="12" t="s">
        <v>212</v>
      </c>
      <c r="I4" s="12"/>
      <c r="J4" s="12"/>
      <c r="K4" s="12"/>
      <c r="L4" s="12"/>
      <c r="M4" s="12"/>
      <c r="N4" s="12"/>
      <c r="O4" s="12"/>
      <c r="P4" s="12"/>
      <c r="Q4" s="12"/>
      <c r="R4" s="12"/>
      <c r="S4" s="12"/>
      <c r="T4" s="12"/>
      <c r="U4" s="12"/>
      <c r="V4" s="12"/>
      <c r="W4" s="12"/>
      <c r="X4" s="19">
        <f t="shared" ref="X4:X35" si="2">COUNTIF(D4:W4,"P")</f>
        <v>3</v>
      </c>
      <c r="Y4" s="19">
        <f t="shared" ref="Y4:Y35" si="3">COUNTIF(D4:W4,"A")</f>
        <v>1</v>
      </c>
      <c r="Z4" s="19">
        <f t="shared" ref="Z4:Z35" si="4">COUNTIF(D4:W4,"L")</f>
        <v>1</v>
      </c>
      <c r="AA4" s="19">
        <f t="shared" ref="AA4:AA35" si="5">COUNTIF(D4:W4,"E")</f>
        <v>0</v>
      </c>
      <c r="AB4" s="19">
        <f t="shared" ref="AB4:AB35" si="6">COUNTA(D4:W4)</f>
        <v>5</v>
      </c>
      <c r="AC4" s="20">
        <f t="shared" ref="AC4:AC35" si="7">IF(AB4=0,"",(X4+Z4)/AB4)</f>
        <v>0.8</v>
      </c>
    </row>
    <row r="5" spans="1:29" x14ac:dyDescent="0.3">
      <c r="B5" s="17" t="str">
        <f t="shared" si="0"/>
        <v/>
      </c>
      <c r="C5" s="17" t="str">
        <f t="shared" si="1"/>
        <v/>
      </c>
      <c r="D5" s="12"/>
      <c r="E5" s="12"/>
      <c r="F5" s="12"/>
      <c r="G5" s="12"/>
      <c r="H5" s="12"/>
      <c r="I5" s="12"/>
      <c r="J5" s="12"/>
      <c r="K5" s="12"/>
      <c r="L5" s="12"/>
      <c r="M5" s="12"/>
      <c r="N5" s="12"/>
      <c r="O5" s="12"/>
      <c r="P5" s="12"/>
      <c r="Q5" s="12"/>
      <c r="R5" s="12"/>
      <c r="S5" s="12"/>
      <c r="T5" s="12"/>
      <c r="U5" s="12"/>
      <c r="V5" s="12"/>
      <c r="W5" s="12"/>
      <c r="X5" s="19">
        <f t="shared" si="2"/>
        <v>0</v>
      </c>
      <c r="Y5" s="19">
        <f t="shared" si="3"/>
        <v>0</v>
      </c>
      <c r="Z5" s="19">
        <f t="shared" si="4"/>
        <v>0</v>
      </c>
      <c r="AA5" s="19">
        <f t="shared" si="5"/>
        <v>0</v>
      </c>
      <c r="AB5" s="19">
        <f t="shared" si="6"/>
        <v>0</v>
      </c>
      <c r="AC5" s="20" t="str">
        <f t="shared" si="7"/>
        <v/>
      </c>
    </row>
    <row r="6" spans="1:29" x14ac:dyDescent="0.3">
      <c r="B6" s="17" t="str">
        <f t="shared" si="0"/>
        <v/>
      </c>
      <c r="C6" s="17" t="str">
        <f t="shared" si="1"/>
        <v/>
      </c>
      <c r="D6" s="12"/>
      <c r="E6" s="12"/>
      <c r="F6" s="12"/>
      <c r="G6" s="12"/>
      <c r="H6" s="12"/>
      <c r="I6" s="12"/>
      <c r="J6" s="12"/>
      <c r="K6" s="12"/>
      <c r="L6" s="12"/>
      <c r="M6" s="12"/>
      <c r="N6" s="12"/>
      <c r="O6" s="12"/>
      <c r="P6" s="12"/>
      <c r="Q6" s="12"/>
      <c r="R6" s="12"/>
      <c r="S6" s="12"/>
      <c r="T6" s="12"/>
      <c r="U6" s="12"/>
      <c r="V6" s="12"/>
      <c r="W6" s="12"/>
      <c r="X6" s="19">
        <f t="shared" si="2"/>
        <v>0</v>
      </c>
      <c r="Y6" s="19">
        <f t="shared" si="3"/>
        <v>0</v>
      </c>
      <c r="Z6" s="19">
        <f t="shared" si="4"/>
        <v>0</v>
      </c>
      <c r="AA6" s="19">
        <f t="shared" si="5"/>
        <v>0</v>
      </c>
      <c r="AB6" s="19">
        <f t="shared" si="6"/>
        <v>0</v>
      </c>
      <c r="AC6" s="20" t="str">
        <f t="shared" si="7"/>
        <v/>
      </c>
    </row>
    <row r="7" spans="1:29" x14ac:dyDescent="0.3">
      <c r="B7" s="17" t="str">
        <f t="shared" si="0"/>
        <v/>
      </c>
      <c r="C7" s="17" t="str">
        <f t="shared" si="1"/>
        <v/>
      </c>
      <c r="D7" s="12"/>
      <c r="E7" s="12"/>
      <c r="F7" s="12"/>
      <c r="G7" s="12"/>
      <c r="H7" s="12"/>
      <c r="I7" s="12"/>
      <c r="J7" s="12"/>
      <c r="K7" s="12"/>
      <c r="L7" s="12"/>
      <c r="M7" s="12"/>
      <c r="N7" s="12"/>
      <c r="O7" s="12"/>
      <c r="P7" s="12"/>
      <c r="Q7" s="12"/>
      <c r="R7" s="12"/>
      <c r="S7" s="12"/>
      <c r="T7" s="12"/>
      <c r="U7" s="12"/>
      <c r="V7" s="12"/>
      <c r="W7" s="12"/>
      <c r="X7" s="19">
        <f t="shared" si="2"/>
        <v>0</v>
      </c>
      <c r="Y7" s="19">
        <f t="shared" si="3"/>
        <v>0</v>
      </c>
      <c r="Z7" s="19">
        <f t="shared" si="4"/>
        <v>0</v>
      </c>
      <c r="AA7" s="19">
        <f t="shared" si="5"/>
        <v>0</v>
      </c>
      <c r="AB7" s="19">
        <f t="shared" si="6"/>
        <v>0</v>
      </c>
      <c r="AC7" s="20" t="str">
        <f t="shared" si="7"/>
        <v/>
      </c>
    </row>
    <row r="8" spans="1:29" x14ac:dyDescent="0.3">
      <c r="B8" s="17" t="str">
        <f t="shared" si="0"/>
        <v/>
      </c>
      <c r="C8" s="17" t="str">
        <f t="shared" si="1"/>
        <v/>
      </c>
      <c r="D8" s="12"/>
      <c r="E8" s="12"/>
      <c r="F8" s="12"/>
      <c r="G8" s="12"/>
      <c r="H8" s="12"/>
      <c r="I8" s="12"/>
      <c r="J8" s="12"/>
      <c r="K8" s="12"/>
      <c r="L8" s="12"/>
      <c r="M8" s="12"/>
      <c r="N8" s="12"/>
      <c r="O8" s="12"/>
      <c r="P8" s="12"/>
      <c r="Q8" s="12"/>
      <c r="R8" s="12"/>
      <c r="S8" s="12"/>
      <c r="T8" s="12"/>
      <c r="U8" s="12"/>
      <c r="V8" s="12"/>
      <c r="W8" s="12"/>
      <c r="X8" s="19">
        <f t="shared" si="2"/>
        <v>0</v>
      </c>
      <c r="Y8" s="19">
        <f t="shared" si="3"/>
        <v>0</v>
      </c>
      <c r="Z8" s="19">
        <f t="shared" si="4"/>
        <v>0</v>
      </c>
      <c r="AA8" s="19">
        <f t="shared" si="5"/>
        <v>0</v>
      </c>
      <c r="AB8" s="19">
        <f t="shared" si="6"/>
        <v>0</v>
      </c>
      <c r="AC8" s="20" t="str">
        <f t="shared" si="7"/>
        <v/>
      </c>
    </row>
    <row r="9" spans="1:29" x14ac:dyDescent="0.3">
      <c r="B9" s="17" t="str">
        <f t="shared" si="0"/>
        <v/>
      </c>
      <c r="C9" s="17" t="str">
        <f t="shared" si="1"/>
        <v/>
      </c>
      <c r="D9" s="12"/>
      <c r="E9" s="12"/>
      <c r="F9" s="12"/>
      <c r="G9" s="12"/>
      <c r="H9" s="12"/>
      <c r="I9" s="12"/>
      <c r="J9" s="12"/>
      <c r="K9" s="12"/>
      <c r="L9" s="12"/>
      <c r="M9" s="12"/>
      <c r="N9" s="12"/>
      <c r="O9" s="12"/>
      <c r="P9" s="12"/>
      <c r="Q9" s="12"/>
      <c r="R9" s="12"/>
      <c r="S9" s="12"/>
      <c r="T9" s="12"/>
      <c r="U9" s="12"/>
      <c r="V9" s="12"/>
      <c r="W9" s="12"/>
      <c r="X9" s="19">
        <f t="shared" si="2"/>
        <v>0</v>
      </c>
      <c r="Y9" s="19">
        <f t="shared" si="3"/>
        <v>0</v>
      </c>
      <c r="Z9" s="19">
        <f t="shared" si="4"/>
        <v>0</v>
      </c>
      <c r="AA9" s="19">
        <f t="shared" si="5"/>
        <v>0</v>
      </c>
      <c r="AB9" s="19">
        <f t="shared" si="6"/>
        <v>0</v>
      </c>
      <c r="AC9" s="20" t="str">
        <f t="shared" si="7"/>
        <v/>
      </c>
    </row>
    <row r="10" spans="1:29" x14ac:dyDescent="0.3">
      <c r="B10" s="17" t="str">
        <f t="shared" si="0"/>
        <v/>
      </c>
      <c r="C10" s="17" t="str">
        <f t="shared" si="1"/>
        <v/>
      </c>
      <c r="D10" s="12"/>
      <c r="E10" s="12"/>
      <c r="F10" s="12"/>
      <c r="G10" s="12"/>
      <c r="H10" s="12"/>
      <c r="I10" s="12"/>
      <c r="J10" s="12"/>
      <c r="K10" s="12"/>
      <c r="L10" s="12"/>
      <c r="M10" s="12"/>
      <c r="N10" s="12"/>
      <c r="O10" s="12"/>
      <c r="P10" s="12"/>
      <c r="Q10" s="12"/>
      <c r="R10" s="12"/>
      <c r="S10" s="12"/>
      <c r="T10" s="12"/>
      <c r="U10" s="12"/>
      <c r="V10" s="12"/>
      <c r="W10" s="12"/>
      <c r="X10" s="19">
        <f t="shared" si="2"/>
        <v>0</v>
      </c>
      <c r="Y10" s="19">
        <f t="shared" si="3"/>
        <v>0</v>
      </c>
      <c r="Z10" s="19">
        <f t="shared" si="4"/>
        <v>0</v>
      </c>
      <c r="AA10" s="19">
        <f t="shared" si="5"/>
        <v>0</v>
      </c>
      <c r="AB10" s="19">
        <f t="shared" si="6"/>
        <v>0</v>
      </c>
      <c r="AC10" s="20" t="str">
        <f t="shared" si="7"/>
        <v/>
      </c>
    </row>
    <row r="11" spans="1:29" x14ac:dyDescent="0.3">
      <c r="B11" s="17" t="str">
        <f t="shared" si="0"/>
        <v/>
      </c>
      <c r="C11" s="17" t="str">
        <f t="shared" si="1"/>
        <v/>
      </c>
      <c r="D11" s="12"/>
      <c r="E11" s="12"/>
      <c r="F11" s="12"/>
      <c r="G11" s="12"/>
      <c r="H11" s="12"/>
      <c r="I11" s="12"/>
      <c r="J11" s="12"/>
      <c r="K11" s="12"/>
      <c r="L11" s="12"/>
      <c r="M11" s="12"/>
      <c r="N11" s="12"/>
      <c r="O11" s="12"/>
      <c r="P11" s="12"/>
      <c r="Q11" s="12"/>
      <c r="R11" s="12"/>
      <c r="S11" s="12"/>
      <c r="T11" s="12"/>
      <c r="U11" s="12"/>
      <c r="V11" s="12"/>
      <c r="W11" s="12"/>
      <c r="X11" s="19">
        <f t="shared" si="2"/>
        <v>0</v>
      </c>
      <c r="Y11" s="19">
        <f t="shared" si="3"/>
        <v>0</v>
      </c>
      <c r="Z11" s="19">
        <f t="shared" si="4"/>
        <v>0</v>
      </c>
      <c r="AA11" s="19">
        <f t="shared" si="5"/>
        <v>0</v>
      </c>
      <c r="AB11" s="19">
        <f t="shared" si="6"/>
        <v>0</v>
      </c>
      <c r="AC11" s="20" t="str">
        <f t="shared" si="7"/>
        <v/>
      </c>
    </row>
    <row r="12" spans="1:29" x14ac:dyDescent="0.3">
      <c r="B12" s="17" t="str">
        <f t="shared" si="0"/>
        <v/>
      </c>
      <c r="C12" s="17" t="str">
        <f t="shared" si="1"/>
        <v/>
      </c>
      <c r="D12" s="12"/>
      <c r="E12" s="12"/>
      <c r="F12" s="12"/>
      <c r="G12" s="12"/>
      <c r="H12" s="12"/>
      <c r="I12" s="12"/>
      <c r="J12" s="12"/>
      <c r="K12" s="12"/>
      <c r="L12" s="12"/>
      <c r="M12" s="12"/>
      <c r="N12" s="12"/>
      <c r="O12" s="12"/>
      <c r="P12" s="12"/>
      <c r="Q12" s="12"/>
      <c r="R12" s="12"/>
      <c r="S12" s="12"/>
      <c r="T12" s="12"/>
      <c r="U12" s="12"/>
      <c r="V12" s="12"/>
      <c r="W12" s="12"/>
      <c r="X12" s="19">
        <f t="shared" si="2"/>
        <v>0</v>
      </c>
      <c r="Y12" s="19">
        <f t="shared" si="3"/>
        <v>0</v>
      </c>
      <c r="Z12" s="19">
        <f t="shared" si="4"/>
        <v>0</v>
      </c>
      <c r="AA12" s="19">
        <f t="shared" si="5"/>
        <v>0</v>
      </c>
      <c r="AB12" s="19">
        <f t="shared" si="6"/>
        <v>0</v>
      </c>
      <c r="AC12" s="20" t="str">
        <f t="shared" si="7"/>
        <v/>
      </c>
    </row>
    <row r="13" spans="1:29" x14ac:dyDescent="0.3">
      <c r="B13" s="17" t="str">
        <f t="shared" si="0"/>
        <v/>
      </c>
      <c r="C13" s="17" t="str">
        <f t="shared" si="1"/>
        <v/>
      </c>
      <c r="D13" s="12"/>
      <c r="E13" s="12"/>
      <c r="F13" s="12"/>
      <c r="G13" s="12"/>
      <c r="H13" s="12"/>
      <c r="I13" s="12"/>
      <c r="J13" s="12"/>
      <c r="K13" s="12"/>
      <c r="L13" s="12"/>
      <c r="M13" s="12"/>
      <c r="N13" s="12"/>
      <c r="O13" s="12"/>
      <c r="P13" s="12"/>
      <c r="Q13" s="12"/>
      <c r="R13" s="12"/>
      <c r="S13" s="12"/>
      <c r="T13" s="12"/>
      <c r="U13" s="12"/>
      <c r="V13" s="12"/>
      <c r="W13" s="12"/>
      <c r="X13" s="19">
        <f t="shared" si="2"/>
        <v>0</v>
      </c>
      <c r="Y13" s="19">
        <f t="shared" si="3"/>
        <v>0</v>
      </c>
      <c r="Z13" s="19">
        <f t="shared" si="4"/>
        <v>0</v>
      </c>
      <c r="AA13" s="19">
        <f t="shared" si="5"/>
        <v>0</v>
      </c>
      <c r="AB13" s="19">
        <f t="shared" si="6"/>
        <v>0</v>
      </c>
      <c r="AC13" s="20" t="str">
        <f t="shared" si="7"/>
        <v/>
      </c>
    </row>
    <row r="14" spans="1:29" x14ac:dyDescent="0.3">
      <c r="B14" s="17" t="str">
        <f t="shared" si="0"/>
        <v/>
      </c>
      <c r="C14" s="17" t="str">
        <f t="shared" si="1"/>
        <v/>
      </c>
      <c r="D14" s="12"/>
      <c r="E14" s="12"/>
      <c r="F14" s="12"/>
      <c r="G14" s="12"/>
      <c r="H14" s="12"/>
      <c r="I14" s="12"/>
      <c r="J14" s="12"/>
      <c r="K14" s="12"/>
      <c r="L14" s="12"/>
      <c r="M14" s="12"/>
      <c r="N14" s="12"/>
      <c r="O14" s="12"/>
      <c r="P14" s="12"/>
      <c r="Q14" s="12"/>
      <c r="R14" s="12"/>
      <c r="S14" s="12"/>
      <c r="T14" s="12"/>
      <c r="U14" s="12"/>
      <c r="V14" s="12"/>
      <c r="W14" s="12"/>
      <c r="X14" s="19">
        <f t="shared" si="2"/>
        <v>0</v>
      </c>
      <c r="Y14" s="19">
        <f t="shared" si="3"/>
        <v>0</v>
      </c>
      <c r="Z14" s="19">
        <f t="shared" si="4"/>
        <v>0</v>
      </c>
      <c r="AA14" s="19">
        <f t="shared" si="5"/>
        <v>0</v>
      </c>
      <c r="AB14" s="19">
        <f t="shared" si="6"/>
        <v>0</v>
      </c>
      <c r="AC14" s="20" t="str">
        <f t="shared" si="7"/>
        <v/>
      </c>
    </row>
    <row r="15" spans="1:29" x14ac:dyDescent="0.3">
      <c r="B15" s="17" t="str">
        <f t="shared" si="0"/>
        <v/>
      </c>
      <c r="C15" s="17" t="str">
        <f t="shared" si="1"/>
        <v/>
      </c>
      <c r="D15" s="12"/>
      <c r="E15" s="12"/>
      <c r="F15" s="12"/>
      <c r="G15" s="12"/>
      <c r="H15" s="12"/>
      <c r="I15" s="12"/>
      <c r="J15" s="12"/>
      <c r="K15" s="12"/>
      <c r="L15" s="12"/>
      <c r="M15" s="12"/>
      <c r="N15" s="12"/>
      <c r="O15" s="12"/>
      <c r="P15" s="12"/>
      <c r="Q15" s="12"/>
      <c r="R15" s="12"/>
      <c r="S15" s="12"/>
      <c r="T15" s="12"/>
      <c r="U15" s="12"/>
      <c r="V15" s="12"/>
      <c r="W15" s="12"/>
      <c r="X15" s="19">
        <f t="shared" si="2"/>
        <v>0</v>
      </c>
      <c r="Y15" s="19">
        <f t="shared" si="3"/>
        <v>0</v>
      </c>
      <c r="Z15" s="19">
        <f t="shared" si="4"/>
        <v>0</v>
      </c>
      <c r="AA15" s="19">
        <f t="shared" si="5"/>
        <v>0</v>
      </c>
      <c r="AB15" s="19">
        <f t="shared" si="6"/>
        <v>0</v>
      </c>
      <c r="AC15" s="20" t="str">
        <f t="shared" si="7"/>
        <v/>
      </c>
    </row>
    <row r="16" spans="1:29" x14ac:dyDescent="0.3">
      <c r="B16" s="17" t="str">
        <f t="shared" si="0"/>
        <v/>
      </c>
      <c r="C16" s="17" t="str">
        <f t="shared" si="1"/>
        <v/>
      </c>
      <c r="D16" s="12"/>
      <c r="E16" s="12"/>
      <c r="F16" s="12"/>
      <c r="G16" s="12"/>
      <c r="H16" s="12"/>
      <c r="I16" s="12"/>
      <c r="J16" s="12"/>
      <c r="K16" s="12"/>
      <c r="L16" s="12"/>
      <c r="M16" s="12"/>
      <c r="N16" s="12"/>
      <c r="O16" s="12"/>
      <c r="P16" s="12"/>
      <c r="Q16" s="12"/>
      <c r="R16" s="12"/>
      <c r="S16" s="12"/>
      <c r="T16" s="12"/>
      <c r="U16" s="12"/>
      <c r="V16" s="12"/>
      <c r="W16" s="12"/>
      <c r="X16" s="19">
        <f t="shared" si="2"/>
        <v>0</v>
      </c>
      <c r="Y16" s="19">
        <f t="shared" si="3"/>
        <v>0</v>
      </c>
      <c r="Z16" s="19">
        <f t="shared" si="4"/>
        <v>0</v>
      </c>
      <c r="AA16" s="19">
        <f t="shared" si="5"/>
        <v>0</v>
      </c>
      <c r="AB16" s="19">
        <f t="shared" si="6"/>
        <v>0</v>
      </c>
      <c r="AC16" s="20" t="str">
        <f t="shared" si="7"/>
        <v/>
      </c>
    </row>
    <row r="17" spans="2:29" x14ac:dyDescent="0.3">
      <c r="B17" s="17" t="str">
        <f t="shared" si="0"/>
        <v/>
      </c>
      <c r="C17" s="17" t="str">
        <f t="shared" si="1"/>
        <v/>
      </c>
      <c r="D17" s="12"/>
      <c r="E17" s="12"/>
      <c r="F17" s="12"/>
      <c r="G17" s="12"/>
      <c r="H17" s="12"/>
      <c r="I17" s="12"/>
      <c r="J17" s="12"/>
      <c r="K17" s="12"/>
      <c r="L17" s="12"/>
      <c r="M17" s="12"/>
      <c r="N17" s="12"/>
      <c r="O17" s="12"/>
      <c r="P17" s="12"/>
      <c r="Q17" s="12"/>
      <c r="R17" s="12"/>
      <c r="S17" s="12"/>
      <c r="T17" s="12"/>
      <c r="U17" s="12"/>
      <c r="V17" s="12"/>
      <c r="W17" s="12"/>
      <c r="X17" s="19">
        <f t="shared" si="2"/>
        <v>0</v>
      </c>
      <c r="Y17" s="19">
        <f t="shared" si="3"/>
        <v>0</v>
      </c>
      <c r="Z17" s="19">
        <f t="shared" si="4"/>
        <v>0</v>
      </c>
      <c r="AA17" s="19">
        <f t="shared" si="5"/>
        <v>0</v>
      </c>
      <c r="AB17" s="19">
        <f t="shared" si="6"/>
        <v>0</v>
      </c>
      <c r="AC17" s="20" t="str">
        <f t="shared" si="7"/>
        <v/>
      </c>
    </row>
    <row r="18" spans="2:29" x14ac:dyDescent="0.3">
      <c r="B18" s="17" t="str">
        <f t="shared" si="0"/>
        <v/>
      </c>
      <c r="C18" s="17" t="str">
        <f t="shared" si="1"/>
        <v/>
      </c>
      <c r="D18" s="12"/>
      <c r="E18" s="12"/>
      <c r="F18" s="12"/>
      <c r="G18" s="12"/>
      <c r="H18" s="12"/>
      <c r="I18" s="12"/>
      <c r="J18" s="12"/>
      <c r="K18" s="12"/>
      <c r="L18" s="12"/>
      <c r="M18" s="12"/>
      <c r="N18" s="12"/>
      <c r="O18" s="12"/>
      <c r="P18" s="12"/>
      <c r="Q18" s="12"/>
      <c r="R18" s="12"/>
      <c r="S18" s="12"/>
      <c r="T18" s="12"/>
      <c r="U18" s="12"/>
      <c r="V18" s="12"/>
      <c r="W18" s="12"/>
      <c r="X18" s="19">
        <f t="shared" si="2"/>
        <v>0</v>
      </c>
      <c r="Y18" s="19">
        <f t="shared" si="3"/>
        <v>0</v>
      </c>
      <c r="Z18" s="19">
        <f t="shared" si="4"/>
        <v>0</v>
      </c>
      <c r="AA18" s="19">
        <f t="shared" si="5"/>
        <v>0</v>
      </c>
      <c r="AB18" s="19">
        <f t="shared" si="6"/>
        <v>0</v>
      </c>
      <c r="AC18" s="20" t="str">
        <f t="shared" si="7"/>
        <v/>
      </c>
    </row>
    <row r="19" spans="2:29" x14ac:dyDescent="0.3">
      <c r="B19" s="17" t="str">
        <f t="shared" si="0"/>
        <v/>
      </c>
      <c r="C19" s="17" t="str">
        <f t="shared" si="1"/>
        <v/>
      </c>
      <c r="D19" s="12"/>
      <c r="E19" s="12"/>
      <c r="F19" s="12"/>
      <c r="G19" s="12"/>
      <c r="H19" s="12"/>
      <c r="I19" s="12"/>
      <c r="J19" s="12"/>
      <c r="K19" s="12"/>
      <c r="L19" s="12"/>
      <c r="M19" s="12"/>
      <c r="N19" s="12"/>
      <c r="O19" s="12"/>
      <c r="P19" s="12"/>
      <c r="Q19" s="12"/>
      <c r="R19" s="12"/>
      <c r="S19" s="12"/>
      <c r="T19" s="12"/>
      <c r="U19" s="12"/>
      <c r="V19" s="12"/>
      <c r="W19" s="12"/>
      <c r="X19" s="19">
        <f t="shared" si="2"/>
        <v>0</v>
      </c>
      <c r="Y19" s="19">
        <f t="shared" si="3"/>
        <v>0</v>
      </c>
      <c r="Z19" s="19">
        <f t="shared" si="4"/>
        <v>0</v>
      </c>
      <c r="AA19" s="19">
        <f t="shared" si="5"/>
        <v>0</v>
      </c>
      <c r="AB19" s="19">
        <f t="shared" si="6"/>
        <v>0</v>
      </c>
      <c r="AC19" s="20" t="str">
        <f t="shared" si="7"/>
        <v/>
      </c>
    </row>
    <row r="20" spans="2:29" x14ac:dyDescent="0.3">
      <c r="B20" s="17" t="str">
        <f t="shared" si="0"/>
        <v/>
      </c>
      <c r="C20" s="17" t="str">
        <f t="shared" si="1"/>
        <v/>
      </c>
      <c r="D20" s="12"/>
      <c r="E20" s="12"/>
      <c r="F20" s="12"/>
      <c r="G20" s="12"/>
      <c r="H20" s="12"/>
      <c r="I20" s="12"/>
      <c r="J20" s="12"/>
      <c r="K20" s="12"/>
      <c r="L20" s="12"/>
      <c r="M20" s="12"/>
      <c r="N20" s="12"/>
      <c r="O20" s="12"/>
      <c r="P20" s="12"/>
      <c r="Q20" s="12"/>
      <c r="R20" s="12"/>
      <c r="S20" s="12"/>
      <c r="T20" s="12"/>
      <c r="U20" s="12"/>
      <c r="V20" s="12"/>
      <c r="W20" s="12"/>
      <c r="X20" s="19">
        <f t="shared" si="2"/>
        <v>0</v>
      </c>
      <c r="Y20" s="19">
        <f t="shared" si="3"/>
        <v>0</v>
      </c>
      <c r="Z20" s="19">
        <f t="shared" si="4"/>
        <v>0</v>
      </c>
      <c r="AA20" s="19">
        <f t="shared" si="5"/>
        <v>0</v>
      </c>
      <c r="AB20" s="19">
        <f t="shared" si="6"/>
        <v>0</v>
      </c>
      <c r="AC20" s="20" t="str">
        <f t="shared" si="7"/>
        <v/>
      </c>
    </row>
    <row r="21" spans="2:29" x14ac:dyDescent="0.3">
      <c r="B21" s="17" t="str">
        <f t="shared" si="0"/>
        <v/>
      </c>
      <c r="C21" s="17" t="str">
        <f t="shared" si="1"/>
        <v/>
      </c>
      <c r="D21" s="12"/>
      <c r="E21" s="12"/>
      <c r="F21" s="12"/>
      <c r="G21" s="12"/>
      <c r="H21" s="12"/>
      <c r="I21" s="12"/>
      <c r="J21" s="12"/>
      <c r="K21" s="12"/>
      <c r="L21" s="12"/>
      <c r="M21" s="12"/>
      <c r="N21" s="12"/>
      <c r="O21" s="12"/>
      <c r="P21" s="12"/>
      <c r="Q21" s="12"/>
      <c r="R21" s="12"/>
      <c r="S21" s="12"/>
      <c r="T21" s="12"/>
      <c r="U21" s="12"/>
      <c r="V21" s="12"/>
      <c r="W21" s="12"/>
      <c r="X21" s="19">
        <f t="shared" si="2"/>
        <v>0</v>
      </c>
      <c r="Y21" s="19">
        <f t="shared" si="3"/>
        <v>0</v>
      </c>
      <c r="Z21" s="19">
        <f t="shared" si="4"/>
        <v>0</v>
      </c>
      <c r="AA21" s="19">
        <f t="shared" si="5"/>
        <v>0</v>
      </c>
      <c r="AB21" s="19">
        <f t="shared" si="6"/>
        <v>0</v>
      </c>
      <c r="AC21" s="20" t="str">
        <f t="shared" si="7"/>
        <v/>
      </c>
    </row>
    <row r="22" spans="2:29" x14ac:dyDescent="0.3">
      <c r="B22" s="17" t="str">
        <f t="shared" si="0"/>
        <v/>
      </c>
      <c r="C22" s="17" t="str">
        <f t="shared" si="1"/>
        <v/>
      </c>
      <c r="D22" s="12"/>
      <c r="E22" s="12"/>
      <c r="F22" s="12"/>
      <c r="G22" s="12"/>
      <c r="H22" s="12"/>
      <c r="I22" s="12"/>
      <c r="J22" s="12"/>
      <c r="K22" s="12"/>
      <c r="L22" s="12"/>
      <c r="M22" s="12"/>
      <c r="N22" s="12"/>
      <c r="O22" s="12"/>
      <c r="P22" s="12"/>
      <c r="Q22" s="12"/>
      <c r="R22" s="12"/>
      <c r="S22" s="12"/>
      <c r="T22" s="12"/>
      <c r="U22" s="12"/>
      <c r="V22" s="12"/>
      <c r="W22" s="12"/>
      <c r="X22" s="19">
        <f t="shared" si="2"/>
        <v>0</v>
      </c>
      <c r="Y22" s="19">
        <f t="shared" si="3"/>
        <v>0</v>
      </c>
      <c r="Z22" s="19">
        <f t="shared" si="4"/>
        <v>0</v>
      </c>
      <c r="AA22" s="19">
        <f t="shared" si="5"/>
        <v>0</v>
      </c>
      <c r="AB22" s="19">
        <f t="shared" si="6"/>
        <v>0</v>
      </c>
      <c r="AC22" s="20" t="str">
        <f t="shared" si="7"/>
        <v/>
      </c>
    </row>
    <row r="23" spans="2:29" x14ac:dyDescent="0.3">
      <c r="B23" s="17" t="str">
        <f t="shared" si="0"/>
        <v/>
      </c>
      <c r="C23" s="17" t="str">
        <f t="shared" si="1"/>
        <v/>
      </c>
      <c r="D23" s="12"/>
      <c r="E23" s="12"/>
      <c r="F23" s="12"/>
      <c r="G23" s="12"/>
      <c r="H23" s="12"/>
      <c r="I23" s="12"/>
      <c r="J23" s="12"/>
      <c r="K23" s="12"/>
      <c r="L23" s="12"/>
      <c r="M23" s="12"/>
      <c r="N23" s="12"/>
      <c r="O23" s="12"/>
      <c r="P23" s="12"/>
      <c r="Q23" s="12"/>
      <c r="R23" s="12"/>
      <c r="S23" s="12"/>
      <c r="T23" s="12"/>
      <c r="U23" s="12"/>
      <c r="V23" s="12"/>
      <c r="W23" s="12"/>
      <c r="X23" s="19">
        <f t="shared" si="2"/>
        <v>0</v>
      </c>
      <c r="Y23" s="19">
        <f t="shared" si="3"/>
        <v>0</v>
      </c>
      <c r="Z23" s="19">
        <f t="shared" si="4"/>
        <v>0</v>
      </c>
      <c r="AA23" s="19">
        <f t="shared" si="5"/>
        <v>0</v>
      </c>
      <c r="AB23" s="19">
        <f t="shared" si="6"/>
        <v>0</v>
      </c>
      <c r="AC23" s="20" t="str">
        <f t="shared" si="7"/>
        <v/>
      </c>
    </row>
    <row r="24" spans="2:29" x14ac:dyDescent="0.3">
      <c r="B24" s="17" t="str">
        <f t="shared" si="0"/>
        <v/>
      </c>
      <c r="C24" s="17" t="str">
        <f t="shared" si="1"/>
        <v/>
      </c>
      <c r="D24" s="12"/>
      <c r="E24" s="12"/>
      <c r="F24" s="12"/>
      <c r="G24" s="12"/>
      <c r="H24" s="12"/>
      <c r="I24" s="12"/>
      <c r="J24" s="12"/>
      <c r="K24" s="12"/>
      <c r="L24" s="12"/>
      <c r="M24" s="12"/>
      <c r="N24" s="12"/>
      <c r="O24" s="12"/>
      <c r="P24" s="12"/>
      <c r="Q24" s="12"/>
      <c r="R24" s="12"/>
      <c r="S24" s="12"/>
      <c r="T24" s="12"/>
      <c r="U24" s="12"/>
      <c r="V24" s="12"/>
      <c r="W24" s="12"/>
      <c r="X24" s="19">
        <f t="shared" si="2"/>
        <v>0</v>
      </c>
      <c r="Y24" s="19">
        <f t="shared" si="3"/>
        <v>0</v>
      </c>
      <c r="Z24" s="19">
        <f t="shared" si="4"/>
        <v>0</v>
      </c>
      <c r="AA24" s="19">
        <f t="shared" si="5"/>
        <v>0</v>
      </c>
      <c r="AB24" s="19">
        <f t="shared" si="6"/>
        <v>0</v>
      </c>
      <c r="AC24" s="20" t="str">
        <f t="shared" si="7"/>
        <v/>
      </c>
    </row>
    <row r="25" spans="2:29" x14ac:dyDescent="0.3">
      <c r="B25" s="17" t="str">
        <f t="shared" si="0"/>
        <v/>
      </c>
      <c r="C25" s="17" t="str">
        <f t="shared" si="1"/>
        <v/>
      </c>
      <c r="D25" s="12"/>
      <c r="E25" s="12"/>
      <c r="F25" s="12"/>
      <c r="G25" s="12"/>
      <c r="H25" s="12"/>
      <c r="I25" s="12"/>
      <c r="J25" s="12"/>
      <c r="K25" s="12"/>
      <c r="L25" s="12"/>
      <c r="M25" s="12"/>
      <c r="N25" s="12"/>
      <c r="O25" s="12"/>
      <c r="P25" s="12"/>
      <c r="Q25" s="12"/>
      <c r="R25" s="12"/>
      <c r="S25" s="12"/>
      <c r="T25" s="12"/>
      <c r="U25" s="12"/>
      <c r="V25" s="12"/>
      <c r="W25" s="12"/>
      <c r="X25" s="19">
        <f t="shared" si="2"/>
        <v>0</v>
      </c>
      <c r="Y25" s="19">
        <f t="shared" si="3"/>
        <v>0</v>
      </c>
      <c r="Z25" s="19">
        <f t="shared" si="4"/>
        <v>0</v>
      </c>
      <c r="AA25" s="19">
        <f t="shared" si="5"/>
        <v>0</v>
      </c>
      <c r="AB25" s="19">
        <f t="shared" si="6"/>
        <v>0</v>
      </c>
      <c r="AC25" s="20" t="str">
        <f t="shared" si="7"/>
        <v/>
      </c>
    </row>
    <row r="26" spans="2:29" x14ac:dyDescent="0.3">
      <c r="B26" s="17" t="str">
        <f t="shared" si="0"/>
        <v/>
      </c>
      <c r="C26" s="17" t="str">
        <f t="shared" si="1"/>
        <v/>
      </c>
      <c r="D26" s="12"/>
      <c r="E26" s="12"/>
      <c r="F26" s="12"/>
      <c r="G26" s="12"/>
      <c r="H26" s="12"/>
      <c r="I26" s="12"/>
      <c r="J26" s="12"/>
      <c r="K26" s="12"/>
      <c r="L26" s="12"/>
      <c r="M26" s="12"/>
      <c r="N26" s="12"/>
      <c r="O26" s="12"/>
      <c r="P26" s="12"/>
      <c r="Q26" s="12"/>
      <c r="R26" s="12"/>
      <c r="S26" s="12"/>
      <c r="T26" s="12"/>
      <c r="U26" s="12"/>
      <c r="V26" s="12"/>
      <c r="W26" s="12"/>
      <c r="X26" s="19">
        <f t="shared" si="2"/>
        <v>0</v>
      </c>
      <c r="Y26" s="19">
        <f t="shared" si="3"/>
        <v>0</v>
      </c>
      <c r="Z26" s="19">
        <f t="shared" si="4"/>
        <v>0</v>
      </c>
      <c r="AA26" s="19">
        <f t="shared" si="5"/>
        <v>0</v>
      </c>
      <c r="AB26" s="19">
        <f t="shared" si="6"/>
        <v>0</v>
      </c>
      <c r="AC26" s="20" t="str">
        <f t="shared" si="7"/>
        <v/>
      </c>
    </row>
    <row r="27" spans="2:29" x14ac:dyDescent="0.3">
      <c r="B27" s="17" t="str">
        <f t="shared" si="0"/>
        <v/>
      </c>
      <c r="C27" s="17" t="str">
        <f t="shared" si="1"/>
        <v/>
      </c>
      <c r="D27" s="12"/>
      <c r="E27" s="12"/>
      <c r="F27" s="12"/>
      <c r="G27" s="12"/>
      <c r="H27" s="12"/>
      <c r="I27" s="12"/>
      <c r="J27" s="12"/>
      <c r="K27" s="12"/>
      <c r="L27" s="12"/>
      <c r="M27" s="12"/>
      <c r="N27" s="12"/>
      <c r="O27" s="12"/>
      <c r="P27" s="12"/>
      <c r="Q27" s="12"/>
      <c r="R27" s="12"/>
      <c r="S27" s="12"/>
      <c r="T27" s="12"/>
      <c r="U27" s="12"/>
      <c r="V27" s="12"/>
      <c r="W27" s="12"/>
      <c r="X27" s="19">
        <f t="shared" si="2"/>
        <v>0</v>
      </c>
      <c r="Y27" s="19">
        <f t="shared" si="3"/>
        <v>0</v>
      </c>
      <c r="Z27" s="19">
        <f t="shared" si="4"/>
        <v>0</v>
      </c>
      <c r="AA27" s="19">
        <f t="shared" si="5"/>
        <v>0</v>
      </c>
      <c r="AB27" s="19">
        <f t="shared" si="6"/>
        <v>0</v>
      </c>
      <c r="AC27" s="20" t="str">
        <f t="shared" si="7"/>
        <v/>
      </c>
    </row>
    <row r="28" spans="2:29" x14ac:dyDescent="0.3">
      <c r="B28" s="17" t="str">
        <f t="shared" si="0"/>
        <v/>
      </c>
      <c r="C28" s="17" t="str">
        <f t="shared" si="1"/>
        <v/>
      </c>
      <c r="D28" s="12"/>
      <c r="E28" s="12"/>
      <c r="F28" s="12"/>
      <c r="G28" s="12"/>
      <c r="H28" s="12"/>
      <c r="I28" s="12"/>
      <c r="J28" s="12"/>
      <c r="K28" s="12"/>
      <c r="L28" s="12"/>
      <c r="M28" s="12"/>
      <c r="N28" s="12"/>
      <c r="O28" s="12"/>
      <c r="P28" s="12"/>
      <c r="Q28" s="12"/>
      <c r="R28" s="12"/>
      <c r="S28" s="12"/>
      <c r="T28" s="12"/>
      <c r="U28" s="12"/>
      <c r="V28" s="12"/>
      <c r="W28" s="12"/>
      <c r="X28" s="19">
        <f t="shared" si="2"/>
        <v>0</v>
      </c>
      <c r="Y28" s="19">
        <f t="shared" si="3"/>
        <v>0</v>
      </c>
      <c r="Z28" s="19">
        <f t="shared" si="4"/>
        <v>0</v>
      </c>
      <c r="AA28" s="19">
        <f t="shared" si="5"/>
        <v>0</v>
      </c>
      <c r="AB28" s="19">
        <f t="shared" si="6"/>
        <v>0</v>
      </c>
      <c r="AC28" s="20" t="str">
        <f t="shared" si="7"/>
        <v/>
      </c>
    </row>
    <row r="29" spans="2:29" x14ac:dyDescent="0.3">
      <c r="B29" s="17" t="str">
        <f t="shared" si="0"/>
        <v/>
      </c>
      <c r="C29" s="17" t="str">
        <f t="shared" si="1"/>
        <v/>
      </c>
      <c r="D29" s="12"/>
      <c r="E29" s="12"/>
      <c r="F29" s="12"/>
      <c r="G29" s="12"/>
      <c r="H29" s="12"/>
      <c r="I29" s="12"/>
      <c r="J29" s="12"/>
      <c r="K29" s="12"/>
      <c r="L29" s="12"/>
      <c r="M29" s="12"/>
      <c r="N29" s="12"/>
      <c r="O29" s="12"/>
      <c r="P29" s="12"/>
      <c r="Q29" s="12"/>
      <c r="R29" s="12"/>
      <c r="S29" s="12"/>
      <c r="T29" s="12"/>
      <c r="U29" s="12"/>
      <c r="V29" s="12"/>
      <c r="W29" s="12"/>
      <c r="X29" s="19">
        <f t="shared" si="2"/>
        <v>0</v>
      </c>
      <c r="Y29" s="19">
        <f t="shared" si="3"/>
        <v>0</v>
      </c>
      <c r="Z29" s="19">
        <f t="shared" si="4"/>
        <v>0</v>
      </c>
      <c r="AA29" s="19">
        <f t="shared" si="5"/>
        <v>0</v>
      </c>
      <c r="AB29" s="19">
        <f t="shared" si="6"/>
        <v>0</v>
      </c>
      <c r="AC29" s="20" t="str">
        <f t="shared" si="7"/>
        <v/>
      </c>
    </row>
    <row r="30" spans="2:29" x14ac:dyDescent="0.3">
      <c r="B30" s="17" t="str">
        <f t="shared" si="0"/>
        <v/>
      </c>
      <c r="C30" s="17" t="str">
        <f t="shared" si="1"/>
        <v/>
      </c>
      <c r="D30" s="12"/>
      <c r="E30" s="12"/>
      <c r="F30" s="12"/>
      <c r="G30" s="12"/>
      <c r="H30" s="12"/>
      <c r="I30" s="12"/>
      <c r="J30" s="12"/>
      <c r="K30" s="12"/>
      <c r="L30" s="12"/>
      <c r="M30" s="12"/>
      <c r="N30" s="12"/>
      <c r="O30" s="12"/>
      <c r="P30" s="12"/>
      <c r="Q30" s="12"/>
      <c r="R30" s="12"/>
      <c r="S30" s="12"/>
      <c r="T30" s="12"/>
      <c r="U30" s="12"/>
      <c r="V30" s="12"/>
      <c r="W30" s="12"/>
      <c r="X30" s="19">
        <f t="shared" si="2"/>
        <v>0</v>
      </c>
      <c r="Y30" s="19">
        <f t="shared" si="3"/>
        <v>0</v>
      </c>
      <c r="Z30" s="19">
        <f t="shared" si="4"/>
        <v>0</v>
      </c>
      <c r="AA30" s="19">
        <f t="shared" si="5"/>
        <v>0</v>
      </c>
      <c r="AB30" s="19">
        <f t="shared" si="6"/>
        <v>0</v>
      </c>
      <c r="AC30" s="20" t="str">
        <f t="shared" si="7"/>
        <v/>
      </c>
    </row>
    <row r="31" spans="2:29" x14ac:dyDescent="0.3">
      <c r="B31" s="17" t="str">
        <f t="shared" si="0"/>
        <v/>
      </c>
      <c r="C31" s="17" t="str">
        <f t="shared" si="1"/>
        <v/>
      </c>
      <c r="D31" s="12"/>
      <c r="E31" s="12"/>
      <c r="F31" s="12"/>
      <c r="G31" s="12"/>
      <c r="H31" s="12"/>
      <c r="I31" s="12"/>
      <c r="J31" s="12"/>
      <c r="K31" s="12"/>
      <c r="L31" s="12"/>
      <c r="M31" s="12"/>
      <c r="N31" s="12"/>
      <c r="O31" s="12"/>
      <c r="P31" s="12"/>
      <c r="Q31" s="12"/>
      <c r="R31" s="12"/>
      <c r="S31" s="12"/>
      <c r="T31" s="12"/>
      <c r="U31" s="12"/>
      <c r="V31" s="12"/>
      <c r="W31" s="12"/>
      <c r="X31" s="19">
        <f t="shared" si="2"/>
        <v>0</v>
      </c>
      <c r="Y31" s="19">
        <f t="shared" si="3"/>
        <v>0</v>
      </c>
      <c r="Z31" s="19">
        <f t="shared" si="4"/>
        <v>0</v>
      </c>
      <c r="AA31" s="19">
        <f t="shared" si="5"/>
        <v>0</v>
      </c>
      <c r="AB31" s="19">
        <f t="shared" si="6"/>
        <v>0</v>
      </c>
      <c r="AC31" s="20" t="str">
        <f t="shared" si="7"/>
        <v/>
      </c>
    </row>
    <row r="32" spans="2:29" x14ac:dyDescent="0.3">
      <c r="B32" s="17" t="str">
        <f t="shared" si="0"/>
        <v/>
      </c>
      <c r="C32" s="17" t="str">
        <f t="shared" si="1"/>
        <v/>
      </c>
      <c r="D32" s="12"/>
      <c r="E32" s="12"/>
      <c r="F32" s="12"/>
      <c r="G32" s="12"/>
      <c r="H32" s="12"/>
      <c r="I32" s="12"/>
      <c r="J32" s="12"/>
      <c r="K32" s="12"/>
      <c r="L32" s="12"/>
      <c r="M32" s="12"/>
      <c r="N32" s="12"/>
      <c r="O32" s="12"/>
      <c r="P32" s="12"/>
      <c r="Q32" s="12"/>
      <c r="R32" s="12"/>
      <c r="S32" s="12"/>
      <c r="T32" s="12"/>
      <c r="U32" s="12"/>
      <c r="V32" s="12"/>
      <c r="W32" s="12"/>
      <c r="X32" s="19">
        <f t="shared" si="2"/>
        <v>0</v>
      </c>
      <c r="Y32" s="19">
        <f t="shared" si="3"/>
        <v>0</v>
      </c>
      <c r="Z32" s="19">
        <f t="shared" si="4"/>
        <v>0</v>
      </c>
      <c r="AA32" s="19">
        <f t="shared" si="5"/>
        <v>0</v>
      </c>
      <c r="AB32" s="19">
        <f t="shared" si="6"/>
        <v>0</v>
      </c>
      <c r="AC32" s="20" t="str">
        <f t="shared" si="7"/>
        <v/>
      </c>
    </row>
    <row r="33" spans="2:29" x14ac:dyDescent="0.3">
      <c r="B33" s="17" t="str">
        <f t="shared" si="0"/>
        <v/>
      </c>
      <c r="C33" s="17" t="str">
        <f t="shared" si="1"/>
        <v/>
      </c>
      <c r="D33" s="12"/>
      <c r="E33" s="12"/>
      <c r="F33" s="12"/>
      <c r="G33" s="12"/>
      <c r="H33" s="12"/>
      <c r="I33" s="12"/>
      <c r="J33" s="12"/>
      <c r="K33" s="12"/>
      <c r="L33" s="12"/>
      <c r="M33" s="12"/>
      <c r="N33" s="12"/>
      <c r="O33" s="12"/>
      <c r="P33" s="12"/>
      <c r="Q33" s="12"/>
      <c r="R33" s="12"/>
      <c r="S33" s="12"/>
      <c r="T33" s="12"/>
      <c r="U33" s="12"/>
      <c r="V33" s="12"/>
      <c r="W33" s="12"/>
      <c r="X33" s="19">
        <f t="shared" si="2"/>
        <v>0</v>
      </c>
      <c r="Y33" s="19">
        <f t="shared" si="3"/>
        <v>0</v>
      </c>
      <c r="Z33" s="19">
        <f t="shared" si="4"/>
        <v>0</v>
      </c>
      <c r="AA33" s="19">
        <f t="shared" si="5"/>
        <v>0</v>
      </c>
      <c r="AB33" s="19">
        <f t="shared" si="6"/>
        <v>0</v>
      </c>
      <c r="AC33" s="20" t="str">
        <f t="shared" si="7"/>
        <v/>
      </c>
    </row>
    <row r="34" spans="2:29" x14ac:dyDescent="0.3">
      <c r="B34" s="17" t="str">
        <f t="shared" si="0"/>
        <v/>
      </c>
      <c r="C34" s="17" t="str">
        <f t="shared" si="1"/>
        <v/>
      </c>
      <c r="D34" s="12"/>
      <c r="E34" s="12"/>
      <c r="F34" s="12"/>
      <c r="G34" s="12"/>
      <c r="H34" s="12"/>
      <c r="I34" s="12"/>
      <c r="J34" s="12"/>
      <c r="K34" s="12"/>
      <c r="L34" s="12"/>
      <c r="M34" s="12"/>
      <c r="N34" s="12"/>
      <c r="O34" s="12"/>
      <c r="P34" s="12"/>
      <c r="Q34" s="12"/>
      <c r="R34" s="12"/>
      <c r="S34" s="12"/>
      <c r="T34" s="12"/>
      <c r="U34" s="12"/>
      <c r="V34" s="12"/>
      <c r="W34" s="12"/>
      <c r="X34" s="19">
        <f t="shared" si="2"/>
        <v>0</v>
      </c>
      <c r="Y34" s="19">
        <f t="shared" si="3"/>
        <v>0</v>
      </c>
      <c r="Z34" s="19">
        <f t="shared" si="4"/>
        <v>0</v>
      </c>
      <c r="AA34" s="19">
        <f t="shared" si="5"/>
        <v>0</v>
      </c>
      <c r="AB34" s="19">
        <f t="shared" si="6"/>
        <v>0</v>
      </c>
      <c r="AC34" s="20" t="str">
        <f t="shared" si="7"/>
        <v/>
      </c>
    </row>
    <row r="35" spans="2:29" x14ac:dyDescent="0.3">
      <c r="B35" s="17" t="str">
        <f t="shared" si="0"/>
        <v/>
      </c>
      <c r="C35" s="17" t="str">
        <f t="shared" si="1"/>
        <v/>
      </c>
      <c r="D35" s="12"/>
      <c r="E35" s="12"/>
      <c r="F35" s="12"/>
      <c r="G35" s="12"/>
      <c r="H35" s="12"/>
      <c r="I35" s="12"/>
      <c r="J35" s="12"/>
      <c r="K35" s="12"/>
      <c r="L35" s="12"/>
      <c r="M35" s="12"/>
      <c r="N35" s="12"/>
      <c r="O35" s="12"/>
      <c r="P35" s="12"/>
      <c r="Q35" s="12"/>
      <c r="R35" s="12"/>
      <c r="S35" s="12"/>
      <c r="T35" s="12"/>
      <c r="U35" s="12"/>
      <c r="V35" s="12"/>
      <c r="W35" s="12"/>
      <c r="X35" s="19">
        <f t="shared" si="2"/>
        <v>0</v>
      </c>
      <c r="Y35" s="19">
        <f t="shared" si="3"/>
        <v>0</v>
      </c>
      <c r="Z35" s="19">
        <f t="shared" si="4"/>
        <v>0</v>
      </c>
      <c r="AA35" s="19">
        <f t="shared" si="5"/>
        <v>0</v>
      </c>
      <c r="AB35" s="19">
        <f t="shared" si="6"/>
        <v>0</v>
      </c>
      <c r="AC35" s="20" t="str">
        <f t="shared" si="7"/>
        <v/>
      </c>
    </row>
    <row r="36" spans="2:29" x14ac:dyDescent="0.3">
      <c r="B36" s="17" t="str">
        <f t="shared" ref="B36:B67" si="8">IF(A36="","",IFERROR(VLOOKUP(A36,StudentLookup,5,FALSE),"Not Found"))</f>
        <v/>
      </c>
      <c r="C36" s="17" t="str">
        <f t="shared" ref="C36:C53" si="9">IF(A36="","",Subject)</f>
        <v/>
      </c>
      <c r="D36" s="12"/>
      <c r="E36" s="12"/>
      <c r="F36" s="12"/>
      <c r="G36" s="12"/>
      <c r="H36" s="12"/>
      <c r="I36" s="12"/>
      <c r="J36" s="12"/>
      <c r="K36" s="12"/>
      <c r="L36" s="12"/>
      <c r="M36" s="12"/>
      <c r="N36" s="12"/>
      <c r="O36" s="12"/>
      <c r="P36" s="12"/>
      <c r="Q36" s="12"/>
      <c r="R36" s="12"/>
      <c r="S36" s="12"/>
      <c r="T36" s="12"/>
      <c r="U36" s="12"/>
      <c r="V36" s="12"/>
      <c r="W36" s="12"/>
      <c r="X36" s="19">
        <f t="shared" ref="X36:X67" si="10">COUNTIF(D36:W36,"P")</f>
        <v>0</v>
      </c>
      <c r="Y36" s="19">
        <f t="shared" ref="Y36:Y53" si="11">COUNTIF(D36:W36,"A")</f>
        <v>0</v>
      </c>
      <c r="Z36" s="19">
        <f t="shared" ref="Z36:Z53" si="12">COUNTIF(D36:W36,"L")</f>
        <v>0</v>
      </c>
      <c r="AA36" s="19">
        <f t="shared" ref="AA36:AA53" si="13">COUNTIF(D36:W36,"E")</f>
        <v>0</v>
      </c>
      <c r="AB36" s="19">
        <f t="shared" ref="AB36:AB53" si="14">COUNTA(D36:W36)</f>
        <v>0</v>
      </c>
      <c r="AC36" s="20" t="str">
        <f t="shared" ref="AC36:AC67" si="15">IF(AB36=0,"",(X36+Z36)/AB36)</f>
        <v/>
      </c>
    </row>
    <row r="37" spans="2:29" x14ac:dyDescent="0.3">
      <c r="B37" s="17" t="str">
        <f t="shared" si="8"/>
        <v/>
      </c>
      <c r="C37" s="17" t="str">
        <f t="shared" si="9"/>
        <v/>
      </c>
      <c r="D37" s="12"/>
      <c r="E37" s="12"/>
      <c r="F37" s="12"/>
      <c r="G37" s="12"/>
      <c r="H37" s="12"/>
      <c r="I37" s="12"/>
      <c r="J37" s="12"/>
      <c r="K37" s="12"/>
      <c r="L37" s="12"/>
      <c r="M37" s="12"/>
      <c r="N37" s="12"/>
      <c r="O37" s="12"/>
      <c r="P37" s="12"/>
      <c r="Q37" s="12"/>
      <c r="R37" s="12"/>
      <c r="S37" s="12"/>
      <c r="T37" s="12"/>
      <c r="U37" s="12"/>
      <c r="V37" s="12"/>
      <c r="W37" s="12"/>
      <c r="X37" s="19">
        <f t="shared" si="10"/>
        <v>0</v>
      </c>
      <c r="Y37" s="19">
        <f t="shared" si="11"/>
        <v>0</v>
      </c>
      <c r="Z37" s="19">
        <f t="shared" si="12"/>
        <v>0</v>
      </c>
      <c r="AA37" s="19">
        <f t="shared" si="13"/>
        <v>0</v>
      </c>
      <c r="AB37" s="19">
        <f t="shared" si="14"/>
        <v>0</v>
      </c>
      <c r="AC37" s="20" t="str">
        <f t="shared" si="15"/>
        <v/>
      </c>
    </row>
    <row r="38" spans="2:29" x14ac:dyDescent="0.3">
      <c r="B38" s="17" t="str">
        <f t="shared" si="8"/>
        <v/>
      </c>
      <c r="C38" s="17" t="str">
        <f t="shared" si="9"/>
        <v/>
      </c>
      <c r="D38" s="12"/>
      <c r="E38" s="12"/>
      <c r="F38" s="12"/>
      <c r="G38" s="12"/>
      <c r="H38" s="12"/>
      <c r="I38" s="12"/>
      <c r="J38" s="12"/>
      <c r="K38" s="12"/>
      <c r="L38" s="12"/>
      <c r="M38" s="12"/>
      <c r="N38" s="12"/>
      <c r="O38" s="12"/>
      <c r="P38" s="12"/>
      <c r="Q38" s="12"/>
      <c r="R38" s="12"/>
      <c r="S38" s="12"/>
      <c r="T38" s="12"/>
      <c r="U38" s="12"/>
      <c r="V38" s="12"/>
      <c r="W38" s="12"/>
      <c r="X38" s="19">
        <f t="shared" si="10"/>
        <v>0</v>
      </c>
      <c r="Y38" s="19">
        <f t="shared" si="11"/>
        <v>0</v>
      </c>
      <c r="Z38" s="19">
        <f t="shared" si="12"/>
        <v>0</v>
      </c>
      <c r="AA38" s="19">
        <f t="shared" si="13"/>
        <v>0</v>
      </c>
      <c r="AB38" s="19">
        <f t="shared" si="14"/>
        <v>0</v>
      </c>
      <c r="AC38" s="20" t="str">
        <f t="shared" si="15"/>
        <v/>
      </c>
    </row>
    <row r="39" spans="2:29" x14ac:dyDescent="0.3">
      <c r="B39" s="17" t="str">
        <f t="shared" si="8"/>
        <v/>
      </c>
      <c r="C39" s="17" t="str">
        <f t="shared" si="9"/>
        <v/>
      </c>
      <c r="D39" s="12"/>
      <c r="E39" s="12"/>
      <c r="F39" s="12"/>
      <c r="G39" s="12"/>
      <c r="H39" s="12"/>
      <c r="I39" s="12"/>
      <c r="J39" s="12"/>
      <c r="K39" s="12"/>
      <c r="L39" s="12"/>
      <c r="M39" s="12"/>
      <c r="N39" s="12"/>
      <c r="O39" s="12"/>
      <c r="P39" s="12"/>
      <c r="Q39" s="12"/>
      <c r="R39" s="12"/>
      <c r="S39" s="12"/>
      <c r="T39" s="12"/>
      <c r="U39" s="12"/>
      <c r="V39" s="12"/>
      <c r="W39" s="12"/>
      <c r="X39" s="19">
        <f t="shared" si="10"/>
        <v>0</v>
      </c>
      <c r="Y39" s="19">
        <f t="shared" si="11"/>
        <v>0</v>
      </c>
      <c r="Z39" s="19">
        <f t="shared" si="12"/>
        <v>0</v>
      </c>
      <c r="AA39" s="19">
        <f t="shared" si="13"/>
        <v>0</v>
      </c>
      <c r="AB39" s="19">
        <f t="shared" si="14"/>
        <v>0</v>
      </c>
      <c r="AC39" s="20" t="str">
        <f t="shared" si="15"/>
        <v/>
      </c>
    </row>
    <row r="40" spans="2:29" x14ac:dyDescent="0.3">
      <c r="B40" s="17" t="str">
        <f t="shared" si="8"/>
        <v/>
      </c>
      <c r="C40" s="17" t="str">
        <f t="shared" si="9"/>
        <v/>
      </c>
      <c r="D40" s="12"/>
      <c r="E40" s="12"/>
      <c r="F40" s="12"/>
      <c r="G40" s="12"/>
      <c r="H40" s="12"/>
      <c r="I40" s="12"/>
      <c r="J40" s="12"/>
      <c r="K40" s="12"/>
      <c r="L40" s="12"/>
      <c r="M40" s="12"/>
      <c r="N40" s="12"/>
      <c r="O40" s="12"/>
      <c r="P40" s="12"/>
      <c r="Q40" s="12"/>
      <c r="R40" s="12"/>
      <c r="S40" s="12"/>
      <c r="T40" s="12"/>
      <c r="U40" s="12"/>
      <c r="V40" s="12"/>
      <c r="W40" s="12"/>
      <c r="X40" s="19">
        <f t="shared" si="10"/>
        <v>0</v>
      </c>
      <c r="Y40" s="19">
        <f t="shared" si="11"/>
        <v>0</v>
      </c>
      <c r="Z40" s="19">
        <f t="shared" si="12"/>
        <v>0</v>
      </c>
      <c r="AA40" s="19">
        <f t="shared" si="13"/>
        <v>0</v>
      </c>
      <c r="AB40" s="19">
        <f t="shared" si="14"/>
        <v>0</v>
      </c>
      <c r="AC40" s="20" t="str">
        <f t="shared" si="15"/>
        <v/>
      </c>
    </row>
    <row r="41" spans="2:29" x14ac:dyDescent="0.3">
      <c r="B41" s="17" t="str">
        <f t="shared" si="8"/>
        <v/>
      </c>
      <c r="C41" s="17" t="str">
        <f t="shared" si="9"/>
        <v/>
      </c>
      <c r="D41" s="12"/>
      <c r="E41" s="12"/>
      <c r="F41" s="12"/>
      <c r="G41" s="12"/>
      <c r="H41" s="12"/>
      <c r="I41" s="12"/>
      <c r="J41" s="12"/>
      <c r="K41" s="12"/>
      <c r="L41" s="12"/>
      <c r="M41" s="12"/>
      <c r="N41" s="12"/>
      <c r="O41" s="12"/>
      <c r="P41" s="12"/>
      <c r="Q41" s="12"/>
      <c r="R41" s="12"/>
      <c r="S41" s="12"/>
      <c r="T41" s="12"/>
      <c r="U41" s="12"/>
      <c r="V41" s="12"/>
      <c r="W41" s="12"/>
      <c r="X41" s="19">
        <f t="shared" si="10"/>
        <v>0</v>
      </c>
      <c r="Y41" s="19">
        <f t="shared" si="11"/>
        <v>0</v>
      </c>
      <c r="Z41" s="19">
        <f t="shared" si="12"/>
        <v>0</v>
      </c>
      <c r="AA41" s="19">
        <f t="shared" si="13"/>
        <v>0</v>
      </c>
      <c r="AB41" s="19">
        <f t="shared" si="14"/>
        <v>0</v>
      </c>
      <c r="AC41" s="20" t="str">
        <f t="shared" si="15"/>
        <v/>
      </c>
    </row>
    <row r="42" spans="2:29" x14ac:dyDescent="0.3">
      <c r="B42" s="17" t="str">
        <f t="shared" si="8"/>
        <v/>
      </c>
      <c r="C42" s="17" t="str">
        <f t="shared" si="9"/>
        <v/>
      </c>
      <c r="D42" s="12"/>
      <c r="E42" s="12"/>
      <c r="F42" s="12"/>
      <c r="G42" s="12"/>
      <c r="H42" s="12"/>
      <c r="I42" s="12"/>
      <c r="J42" s="12"/>
      <c r="K42" s="12"/>
      <c r="L42" s="12"/>
      <c r="M42" s="12"/>
      <c r="N42" s="12"/>
      <c r="O42" s="12"/>
      <c r="P42" s="12"/>
      <c r="Q42" s="12"/>
      <c r="R42" s="12"/>
      <c r="S42" s="12"/>
      <c r="T42" s="12"/>
      <c r="U42" s="12"/>
      <c r="V42" s="12"/>
      <c r="W42" s="12"/>
      <c r="X42" s="19">
        <f t="shared" si="10"/>
        <v>0</v>
      </c>
      <c r="Y42" s="19">
        <f t="shared" si="11"/>
        <v>0</v>
      </c>
      <c r="Z42" s="19">
        <f t="shared" si="12"/>
        <v>0</v>
      </c>
      <c r="AA42" s="19">
        <f t="shared" si="13"/>
        <v>0</v>
      </c>
      <c r="AB42" s="19">
        <f t="shared" si="14"/>
        <v>0</v>
      </c>
      <c r="AC42" s="20" t="str">
        <f t="shared" si="15"/>
        <v/>
      </c>
    </row>
    <row r="43" spans="2:29" x14ac:dyDescent="0.3">
      <c r="B43" s="17" t="str">
        <f t="shared" si="8"/>
        <v/>
      </c>
      <c r="C43" s="17" t="str">
        <f t="shared" si="9"/>
        <v/>
      </c>
      <c r="D43" s="12"/>
      <c r="E43" s="12"/>
      <c r="F43" s="12"/>
      <c r="G43" s="12"/>
      <c r="H43" s="12"/>
      <c r="I43" s="12"/>
      <c r="J43" s="12"/>
      <c r="K43" s="12"/>
      <c r="L43" s="12"/>
      <c r="M43" s="12"/>
      <c r="N43" s="12"/>
      <c r="O43" s="12"/>
      <c r="P43" s="12"/>
      <c r="Q43" s="12"/>
      <c r="R43" s="12"/>
      <c r="S43" s="12"/>
      <c r="T43" s="12"/>
      <c r="U43" s="12"/>
      <c r="V43" s="12"/>
      <c r="W43" s="12"/>
      <c r="X43" s="19">
        <f t="shared" si="10"/>
        <v>0</v>
      </c>
      <c r="Y43" s="19">
        <f t="shared" si="11"/>
        <v>0</v>
      </c>
      <c r="Z43" s="19">
        <f t="shared" si="12"/>
        <v>0</v>
      </c>
      <c r="AA43" s="19">
        <f t="shared" si="13"/>
        <v>0</v>
      </c>
      <c r="AB43" s="19">
        <f t="shared" si="14"/>
        <v>0</v>
      </c>
      <c r="AC43" s="20" t="str">
        <f t="shared" si="15"/>
        <v/>
      </c>
    </row>
    <row r="44" spans="2:29" x14ac:dyDescent="0.3">
      <c r="B44" s="17" t="str">
        <f t="shared" si="8"/>
        <v/>
      </c>
      <c r="C44" s="17" t="str">
        <f t="shared" si="9"/>
        <v/>
      </c>
      <c r="D44" s="12"/>
      <c r="E44" s="12"/>
      <c r="F44" s="12"/>
      <c r="G44" s="12"/>
      <c r="H44" s="12"/>
      <c r="I44" s="12"/>
      <c r="J44" s="12"/>
      <c r="K44" s="12"/>
      <c r="L44" s="12"/>
      <c r="M44" s="12"/>
      <c r="N44" s="12"/>
      <c r="O44" s="12"/>
      <c r="P44" s="12"/>
      <c r="Q44" s="12"/>
      <c r="R44" s="12"/>
      <c r="S44" s="12"/>
      <c r="T44" s="12"/>
      <c r="U44" s="12"/>
      <c r="V44" s="12"/>
      <c r="W44" s="12"/>
      <c r="X44" s="19">
        <f t="shared" si="10"/>
        <v>0</v>
      </c>
      <c r="Y44" s="19">
        <f t="shared" si="11"/>
        <v>0</v>
      </c>
      <c r="Z44" s="19">
        <f t="shared" si="12"/>
        <v>0</v>
      </c>
      <c r="AA44" s="19">
        <f t="shared" si="13"/>
        <v>0</v>
      </c>
      <c r="AB44" s="19">
        <f t="shared" si="14"/>
        <v>0</v>
      </c>
      <c r="AC44" s="20" t="str">
        <f t="shared" si="15"/>
        <v/>
      </c>
    </row>
    <row r="45" spans="2:29" x14ac:dyDescent="0.3">
      <c r="B45" s="17" t="str">
        <f t="shared" si="8"/>
        <v/>
      </c>
      <c r="C45" s="17" t="str">
        <f t="shared" si="9"/>
        <v/>
      </c>
      <c r="D45" s="12"/>
      <c r="E45" s="12"/>
      <c r="F45" s="12"/>
      <c r="G45" s="12"/>
      <c r="H45" s="12"/>
      <c r="I45" s="12"/>
      <c r="J45" s="12"/>
      <c r="K45" s="12"/>
      <c r="L45" s="12"/>
      <c r="M45" s="12"/>
      <c r="N45" s="12"/>
      <c r="O45" s="12"/>
      <c r="P45" s="12"/>
      <c r="Q45" s="12"/>
      <c r="R45" s="12"/>
      <c r="S45" s="12"/>
      <c r="T45" s="12"/>
      <c r="U45" s="12"/>
      <c r="V45" s="12"/>
      <c r="W45" s="12"/>
      <c r="X45" s="19">
        <f t="shared" si="10"/>
        <v>0</v>
      </c>
      <c r="Y45" s="19">
        <f t="shared" si="11"/>
        <v>0</v>
      </c>
      <c r="Z45" s="19">
        <f t="shared" si="12"/>
        <v>0</v>
      </c>
      <c r="AA45" s="19">
        <f t="shared" si="13"/>
        <v>0</v>
      </c>
      <c r="AB45" s="19">
        <f t="shared" si="14"/>
        <v>0</v>
      </c>
      <c r="AC45" s="20" t="str">
        <f t="shared" si="15"/>
        <v/>
      </c>
    </row>
    <row r="46" spans="2:29" x14ac:dyDescent="0.3">
      <c r="B46" s="17" t="str">
        <f t="shared" si="8"/>
        <v/>
      </c>
      <c r="C46" s="17" t="str">
        <f t="shared" si="9"/>
        <v/>
      </c>
      <c r="D46" s="12"/>
      <c r="E46" s="12"/>
      <c r="F46" s="12"/>
      <c r="G46" s="12"/>
      <c r="H46" s="12"/>
      <c r="I46" s="12"/>
      <c r="J46" s="12"/>
      <c r="K46" s="12"/>
      <c r="L46" s="12"/>
      <c r="M46" s="12"/>
      <c r="N46" s="12"/>
      <c r="O46" s="12"/>
      <c r="P46" s="12"/>
      <c r="Q46" s="12"/>
      <c r="R46" s="12"/>
      <c r="S46" s="12"/>
      <c r="T46" s="12"/>
      <c r="U46" s="12"/>
      <c r="V46" s="12"/>
      <c r="W46" s="12"/>
      <c r="X46" s="19">
        <f t="shared" si="10"/>
        <v>0</v>
      </c>
      <c r="Y46" s="19">
        <f t="shared" si="11"/>
        <v>0</v>
      </c>
      <c r="Z46" s="19">
        <f t="shared" si="12"/>
        <v>0</v>
      </c>
      <c r="AA46" s="19">
        <f t="shared" si="13"/>
        <v>0</v>
      </c>
      <c r="AB46" s="19">
        <f t="shared" si="14"/>
        <v>0</v>
      </c>
      <c r="AC46" s="20" t="str">
        <f t="shared" si="15"/>
        <v/>
      </c>
    </row>
    <row r="47" spans="2:29" x14ac:dyDescent="0.3">
      <c r="B47" s="17" t="str">
        <f t="shared" si="8"/>
        <v/>
      </c>
      <c r="C47" s="17" t="str">
        <f t="shared" si="9"/>
        <v/>
      </c>
      <c r="D47" s="12"/>
      <c r="E47" s="12"/>
      <c r="F47" s="12"/>
      <c r="G47" s="12"/>
      <c r="H47" s="12"/>
      <c r="I47" s="12"/>
      <c r="J47" s="12"/>
      <c r="K47" s="12"/>
      <c r="L47" s="12"/>
      <c r="M47" s="12"/>
      <c r="N47" s="12"/>
      <c r="O47" s="12"/>
      <c r="P47" s="12"/>
      <c r="Q47" s="12"/>
      <c r="R47" s="12"/>
      <c r="S47" s="12"/>
      <c r="T47" s="12"/>
      <c r="U47" s="12"/>
      <c r="V47" s="12"/>
      <c r="W47" s="12"/>
      <c r="X47" s="19">
        <f t="shared" si="10"/>
        <v>0</v>
      </c>
      <c r="Y47" s="19">
        <f t="shared" si="11"/>
        <v>0</v>
      </c>
      <c r="Z47" s="19">
        <f t="shared" si="12"/>
        <v>0</v>
      </c>
      <c r="AA47" s="19">
        <f t="shared" si="13"/>
        <v>0</v>
      </c>
      <c r="AB47" s="19">
        <f t="shared" si="14"/>
        <v>0</v>
      </c>
      <c r="AC47" s="20" t="str">
        <f t="shared" si="15"/>
        <v/>
      </c>
    </row>
    <row r="48" spans="2:29" x14ac:dyDescent="0.3">
      <c r="B48" s="17" t="str">
        <f t="shared" si="8"/>
        <v/>
      </c>
      <c r="C48" s="17" t="str">
        <f t="shared" si="9"/>
        <v/>
      </c>
      <c r="D48" s="12"/>
      <c r="E48" s="12"/>
      <c r="F48" s="12"/>
      <c r="G48" s="12"/>
      <c r="H48" s="12"/>
      <c r="I48" s="12"/>
      <c r="J48" s="12"/>
      <c r="K48" s="12"/>
      <c r="L48" s="12"/>
      <c r="M48" s="12"/>
      <c r="N48" s="12"/>
      <c r="O48" s="12"/>
      <c r="P48" s="12"/>
      <c r="Q48" s="12"/>
      <c r="R48" s="12"/>
      <c r="S48" s="12"/>
      <c r="T48" s="12"/>
      <c r="U48" s="12"/>
      <c r="V48" s="12"/>
      <c r="W48" s="12"/>
      <c r="X48" s="19">
        <f t="shared" si="10"/>
        <v>0</v>
      </c>
      <c r="Y48" s="19">
        <f t="shared" si="11"/>
        <v>0</v>
      </c>
      <c r="Z48" s="19">
        <f t="shared" si="12"/>
        <v>0</v>
      </c>
      <c r="AA48" s="19">
        <f t="shared" si="13"/>
        <v>0</v>
      </c>
      <c r="AB48" s="19">
        <f t="shared" si="14"/>
        <v>0</v>
      </c>
      <c r="AC48" s="20" t="str">
        <f t="shared" si="15"/>
        <v/>
      </c>
    </row>
    <row r="49" spans="2:29" x14ac:dyDescent="0.3">
      <c r="B49" s="17" t="str">
        <f t="shared" si="8"/>
        <v/>
      </c>
      <c r="C49" s="17" t="str">
        <f t="shared" si="9"/>
        <v/>
      </c>
      <c r="D49" s="12"/>
      <c r="E49" s="12"/>
      <c r="F49" s="12"/>
      <c r="G49" s="12"/>
      <c r="H49" s="12"/>
      <c r="I49" s="12"/>
      <c r="J49" s="12"/>
      <c r="K49" s="12"/>
      <c r="L49" s="12"/>
      <c r="M49" s="12"/>
      <c r="N49" s="12"/>
      <c r="O49" s="12"/>
      <c r="P49" s="12"/>
      <c r="Q49" s="12"/>
      <c r="R49" s="12"/>
      <c r="S49" s="12"/>
      <c r="T49" s="12"/>
      <c r="U49" s="12"/>
      <c r="V49" s="12"/>
      <c r="W49" s="12"/>
      <c r="X49" s="19">
        <f t="shared" si="10"/>
        <v>0</v>
      </c>
      <c r="Y49" s="19">
        <f t="shared" si="11"/>
        <v>0</v>
      </c>
      <c r="Z49" s="19">
        <f t="shared" si="12"/>
        <v>0</v>
      </c>
      <c r="AA49" s="19">
        <f t="shared" si="13"/>
        <v>0</v>
      </c>
      <c r="AB49" s="19">
        <f t="shared" si="14"/>
        <v>0</v>
      </c>
      <c r="AC49" s="20" t="str">
        <f t="shared" si="15"/>
        <v/>
      </c>
    </row>
    <row r="50" spans="2:29" x14ac:dyDescent="0.3">
      <c r="B50" s="17" t="str">
        <f t="shared" si="8"/>
        <v/>
      </c>
      <c r="C50" s="17" t="str">
        <f t="shared" si="9"/>
        <v/>
      </c>
      <c r="D50" s="12"/>
      <c r="E50" s="12"/>
      <c r="F50" s="12"/>
      <c r="G50" s="12"/>
      <c r="H50" s="12"/>
      <c r="I50" s="12"/>
      <c r="J50" s="12"/>
      <c r="K50" s="12"/>
      <c r="L50" s="12"/>
      <c r="M50" s="12"/>
      <c r="N50" s="12"/>
      <c r="O50" s="12"/>
      <c r="P50" s="12"/>
      <c r="Q50" s="12"/>
      <c r="R50" s="12"/>
      <c r="S50" s="12"/>
      <c r="T50" s="12"/>
      <c r="U50" s="12"/>
      <c r="V50" s="12"/>
      <c r="W50" s="12"/>
      <c r="X50" s="19">
        <f t="shared" si="10"/>
        <v>0</v>
      </c>
      <c r="Y50" s="19">
        <f t="shared" si="11"/>
        <v>0</v>
      </c>
      <c r="Z50" s="19">
        <f t="shared" si="12"/>
        <v>0</v>
      </c>
      <c r="AA50" s="19">
        <f t="shared" si="13"/>
        <v>0</v>
      </c>
      <c r="AB50" s="19">
        <f t="shared" si="14"/>
        <v>0</v>
      </c>
      <c r="AC50" s="20" t="str">
        <f t="shared" si="15"/>
        <v/>
      </c>
    </row>
    <row r="51" spans="2:29" x14ac:dyDescent="0.3">
      <c r="B51" s="17" t="str">
        <f t="shared" si="8"/>
        <v/>
      </c>
      <c r="C51" s="17" t="str">
        <f t="shared" si="9"/>
        <v/>
      </c>
      <c r="D51" s="12"/>
      <c r="E51" s="12"/>
      <c r="F51" s="12"/>
      <c r="G51" s="12"/>
      <c r="H51" s="12"/>
      <c r="I51" s="12"/>
      <c r="J51" s="12"/>
      <c r="K51" s="12"/>
      <c r="L51" s="12"/>
      <c r="M51" s="12"/>
      <c r="N51" s="12"/>
      <c r="O51" s="12"/>
      <c r="P51" s="12"/>
      <c r="Q51" s="12"/>
      <c r="R51" s="12"/>
      <c r="S51" s="12"/>
      <c r="T51" s="12"/>
      <c r="U51" s="12"/>
      <c r="V51" s="12"/>
      <c r="W51" s="12"/>
      <c r="X51" s="19">
        <f t="shared" si="10"/>
        <v>0</v>
      </c>
      <c r="Y51" s="19">
        <f t="shared" si="11"/>
        <v>0</v>
      </c>
      <c r="Z51" s="19">
        <f t="shared" si="12"/>
        <v>0</v>
      </c>
      <c r="AA51" s="19">
        <f t="shared" si="13"/>
        <v>0</v>
      </c>
      <c r="AB51" s="19">
        <f t="shared" si="14"/>
        <v>0</v>
      </c>
      <c r="AC51" s="20" t="str">
        <f t="shared" si="15"/>
        <v/>
      </c>
    </row>
    <row r="52" spans="2:29" x14ac:dyDescent="0.3">
      <c r="B52" s="17" t="str">
        <f t="shared" si="8"/>
        <v/>
      </c>
      <c r="C52" s="17" t="str">
        <f t="shared" si="9"/>
        <v/>
      </c>
      <c r="D52" s="12"/>
      <c r="E52" s="12"/>
      <c r="F52" s="12"/>
      <c r="G52" s="12"/>
      <c r="H52" s="12"/>
      <c r="I52" s="12"/>
      <c r="J52" s="12"/>
      <c r="K52" s="12"/>
      <c r="L52" s="12"/>
      <c r="M52" s="12"/>
      <c r="N52" s="12"/>
      <c r="O52" s="12"/>
      <c r="P52" s="12"/>
      <c r="Q52" s="12"/>
      <c r="R52" s="12"/>
      <c r="S52" s="12"/>
      <c r="T52" s="12"/>
      <c r="U52" s="12"/>
      <c r="V52" s="12"/>
      <c r="W52" s="12"/>
      <c r="X52" s="19">
        <f t="shared" si="10"/>
        <v>0</v>
      </c>
      <c r="Y52" s="19">
        <f t="shared" si="11"/>
        <v>0</v>
      </c>
      <c r="Z52" s="19">
        <f t="shared" si="12"/>
        <v>0</v>
      </c>
      <c r="AA52" s="19">
        <f t="shared" si="13"/>
        <v>0</v>
      </c>
      <c r="AB52" s="19">
        <f t="shared" si="14"/>
        <v>0</v>
      </c>
      <c r="AC52" s="20" t="str">
        <f t="shared" si="15"/>
        <v/>
      </c>
    </row>
    <row r="53" spans="2:29" x14ac:dyDescent="0.3">
      <c r="B53" s="17" t="str">
        <f t="shared" si="8"/>
        <v/>
      </c>
      <c r="C53" s="17" t="str">
        <f t="shared" si="9"/>
        <v/>
      </c>
      <c r="D53" s="12"/>
      <c r="E53" s="12"/>
      <c r="F53" s="12"/>
      <c r="G53" s="12"/>
      <c r="H53" s="12"/>
      <c r="I53" s="12"/>
      <c r="J53" s="12"/>
      <c r="K53" s="12"/>
      <c r="L53" s="12"/>
      <c r="M53" s="12"/>
      <c r="N53" s="12"/>
      <c r="O53" s="12"/>
      <c r="P53" s="12"/>
      <c r="Q53" s="12"/>
      <c r="R53" s="12"/>
      <c r="S53" s="12"/>
      <c r="T53" s="12"/>
      <c r="U53" s="12"/>
      <c r="V53" s="12"/>
      <c r="W53" s="12"/>
      <c r="X53" s="19">
        <f t="shared" si="10"/>
        <v>0</v>
      </c>
      <c r="Y53" s="19">
        <f t="shared" si="11"/>
        <v>0</v>
      </c>
      <c r="Z53" s="19">
        <f t="shared" si="12"/>
        <v>0</v>
      </c>
      <c r="AA53" s="19">
        <f t="shared" si="13"/>
        <v>0</v>
      </c>
      <c r="AB53" s="19">
        <f t="shared" si="14"/>
        <v>0</v>
      </c>
      <c r="AC53" s="20" t="str">
        <f t="shared" si="15"/>
        <v/>
      </c>
    </row>
  </sheetData>
  <mergeCells count="2">
    <mergeCell ref="A2:AC2"/>
    <mergeCell ref="A1:AC1"/>
  </mergeCells>
  <conditionalFormatting sqref="AC4:AC53">
    <cfRule type="cellIs" dxfId="61" priority="1" operator="lessThan">
      <formula>MinAttendance</formula>
    </cfRule>
  </conditionalFormatting>
  <conditionalFormatting sqref="D4:W53">
    <cfRule type="expression" dxfId="60" priority="2">
      <formula>INDIRECT(ADDRESS(ROW(),COLUMN()))="A"</formula>
    </cfRule>
    <cfRule type="expression" dxfId="59" priority="3">
      <formula>INDIRECT(ADDRESS(ROW(),COLUMN()))="L"</formula>
    </cfRule>
  </conditionalFormatting>
  <dataValidations count="1">
    <dataValidation type="list" allowBlank="1" showErrorMessage="1" errorTitle="Invalid Entry" error="Please select from the list." sqref="D4:W53" xr:uid="{00000000-0002-0000-0500-000000000000}">
      <formula1>"P,A,L,E"</formula1>
    </dataValidation>
  </dataValidation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E75B6"/>
  </sheetPr>
  <dimension ref="A1:H53"/>
  <sheetViews>
    <sheetView workbookViewId="0">
      <pane ySplit="3" topLeftCell="A4" activePane="bottomLeft" state="frozen"/>
      <selection pane="bottomLeft" sqref="A1:H1"/>
    </sheetView>
  </sheetViews>
  <sheetFormatPr defaultRowHeight="14.4" x14ac:dyDescent="0.3"/>
  <cols>
    <col min="1" max="1" width="12" customWidth="1"/>
    <col min="2" max="2" width="22" customWidth="1"/>
    <col min="3" max="7" width="14" customWidth="1"/>
    <col min="8" max="8" width="18" customWidth="1"/>
  </cols>
  <sheetData>
    <row r="1" spans="1:8" ht="34.950000000000003" customHeight="1" x14ac:dyDescent="0.3">
      <c r="A1" s="53" t="s">
        <v>215</v>
      </c>
      <c r="B1" s="40"/>
      <c r="C1" s="40"/>
      <c r="D1" s="40"/>
      <c r="E1" s="40"/>
      <c r="F1" s="40"/>
      <c r="G1" s="40"/>
      <c r="H1" s="40"/>
    </row>
    <row r="2" spans="1:8" ht="19.95" customHeight="1" x14ac:dyDescent="0.3">
      <c r="A2" s="50" t="s">
        <v>216</v>
      </c>
      <c r="B2" s="40"/>
      <c r="C2" s="40"/>
      <c r="D2" s="40"/>
      <c r="E2" s="40"/>
      <c r="F2" s="40"/>
      <c r="G2" s="40"/>
      <c r="H2" s="40"/>
    </row>
    <row r="3" spans="1:8" ht="30" customHeight="1" x14ac:dyDescent="0.3">
      <c r="A3" s="15" t="s">
        <v>151</v>
      </c>
      <c r="B3" s="15" t="s">
        <v>184</v>
      </c>
      <c r="C3" s="15" t="s">
        <v>217</v>
      </c>
      <c r="D3" s="15" t="s">
        <v>218</v>
      </c>
      <c r="E3" s="15" t="s">
        <v>219</v>
      </c>
      <c r="F3" s="15" t="s">
        <v>220</v>
      </c>
      <c r="G3" s="15" t="s">
        <v>211</v>
      </c>
      <c r="H3" s="15" t="s">
        <v>221</v>
      </c>
    </row>
    <row r="4" spans="1:8" x14ac:dyDescent="0.3">
      <c r="A4" s="12" t="s">
        <v>165</v>
      </c>
      <c r="B4" s="17" t="str">
        <f t="shared" ref="B4:B35" si="0">IF(A4="","",IFERROR(VLOOKUP(A4,StudentLookup,5,FALSE),"Not Found"))</f>
        <v>Rhianne Ken S. Rama</v>
      </c>
      <c r="C4" s="12">
        <v>82</v>
      </c>
      <c r="D4" s="19">
        <f t="shared" ref="D4:D35" si="1">IF(A4="","",IFERROR(VLOOKUP(A4,GradebookLookup,19,FALSE),""))</f>
        <v>1</v>
      </c>
      <c r="E4" s="21">
        <f t="shared" ref="E4:E35" si="2">IF(OR(C4="",D4=""),"",D4-C4)</f>
        <v>-81</v>
      </c>
      <c r="F4" s="19" t="str">
        <f t="shared" ref="F4:F35" si="3">IF(E4="","",IF(E4&gt;0,"Improving",IF(E4&lt;0,"Declining","Stable")))</f>
        <v>Declining</v>
      </c>
      <c r="G4" s="20">
        <f t="shared" ref="G4:G35" si="4">IF(A4="","",IFERROR(VLOOKUP(A4,AttLookup,29,FALSE),""))</f>
        <v>0.8</v>
      </c>
      <c r="H4" s="19" t="str">
        <f t="shared" ref="H4:H35" si="5">IF(D4="","",IF(AND(D4&gt;=PassingGrade,G4&gt;=MinAttendance),"On Track",IF(OR(D4&lt;WarningGrade,G4&lt;MinAttendance),"Needs Intervention","Developing")))</f>
        <v>Needs Intervention</v>
      </c>
    </row>
    <row r="5" spans="1:8" x14ac:dyDescent="0.3">
      <c r="A5" s="12"/>
      <c r="B5" s="17" t="str">
        <f t="shared" si="0"/>
        <v/>
      </c>
      <c r="C5" s="12"/>
      <c r="D5" s="19" t="str">
        <f t="shared" si="1"/>
        <v/>
      </c>
      <c r="E5" s="21" t="str">
        <f t="shared" si="2"/>
        <v/>
      </c>
      <c r="F5" s="19" t="str">
        <f t="shared" si="3"/>
        <v/>
      </c>
      <c r="G5" s="20" t="str">
        <f t="shared" si="4"/>
        <v/>
      </c>
      <c r="H5" s="19" t="str">
        <f t="shared" si="5"/>
        <v/>
      </c>
    </row>
    <row r="6" spans="1:8" x14ac:dyDescent="0.3">
      <c r="A6" s="12"/>
      <c r="B6" s="17" t="str">
        <f t="shared" si="0"/>
        <v/>
      </c>
      <c r="C6" s="12"/>
      <c r="D6" s="19" t="str">
        <f t="shared" si="1"/>
        <v/>
      </c>
      <c r="E6" s="21" t="str">
        <f t="shared" si="2"/>
        <v/>
      </c>
      <c r="F6" s="19" t="str">
        <f t="shared" si="3"/>
        <v/>
      </c>
      <c r="G6" s="20" t="str">
        <f t="shared" si="4"/>
        <v/>
      </c>
      <c r="H6" s="19" t="str">
        <f t="shared" si="5"/>
        <v/>
      </c>
    </row>
    <row r="7" spans="1:8" x14ac:dyDescent="0.3">
      <c r="A7" s="12"/>
      <c r="B7" s="17" t="str">
        <f t="shared" si="0"/>
        <v/>
      </c>
      <c r="C7" s="12"/>
      <c r="D7" s="19" t="str">
        <f t="shared" si="1"/>
        <v/>
      </c>
      <c r="E7" s="21" t="str">
        <f t="shared" si="2"/>
        <v/>
      </c>
      <c r="F7" s="19" t="str">
        <f t="shared" si="3"/>
        <v/>
      </c>
      <c r="G7" s="20" t="str">
        <f t="shared" si="4"/>
        <v/>
      </c>
      <c r="H7" s="19" t="str">
        <f t="shared" si="5"/>
        <v/>
      </c>
    </row>
    <row r="8" spans="1:8" x14ac:dyDescent="0.3">
      <c r="A8" s="12"/>
      <c r="B8" s="17" t="str">
        <f t="shared" si="0"/>
        <v/>
      </c>
      <c r="C8" s="12"/>
      <c r="D8" s="19" t="str">
        <f t="shared" si="1"/>
        <v/>
      </c>
      <c r="E8" s="21" t="str">
        <f t="shared" si="2"/>
        <v/>
      </c>
      <c r="F8" s="19" t="str">
        <f t="shared" si="3"/>
        <v/>
      </c>
      <c r="G8" s="20" t="str">
        <f t="shared" si="4"/>
        <v/>
      </c>
      <c r="H8" s="19" t="str">
        <f t="shared" si="5"/>
        <v/>
      </c>
    </row>
    <row r="9" spans="1:8" x14ac:dyDescent="0.3">
      <c r="A9" s="12"/>
      <c r="B9" s="17" t="str">
        <f t="shared" si="0"/>
        <v/>
      </c>
      <c r="C9" s="12"/>
      <c r="D9" s="19" t="str">
        <f t="shared" si="1"/>
        <v/>
      </c>
      <c r="E9" s="21" t="str">
        <f t="shared" si="2"/>
        <v/>
      </c>
      <c r="F9" s="19" t="str">
        <f t="shared" si="3"/>
        <v/>
      </c>
      <c r="G9" s="20" t="str">
        <f t="shared" si="4"/>
        <v/>
      </c>
      <c r="H9" s="19" t="str">
        <f t="shared" si="5"/>
        <v/>
      </c>
    </row>
    <row r="10" spans="1:8" x14ac:dyDescent="0.3">
      <c r="A10" s="12"/>
      <c r="B10" s="17" t="str">
        <f t="shared" si="0"/>
        <v/>
      </c>
      <c r="C10" s="12"/>
      <c r="D10" s="19" t="str">
        <f t="shared" si="1"/>
        <v/>
      </c>
      <c r="E10" s="21" t="str">
        <f t="shared" si="2"/>
        <v/>
      </c>
      <c r="F10" s="19" t="str">
        <f t="shared" si="3"/>
        <v/>
      </c>
      <c r="G10" s="20" t="str">
        <f t="shared" si="4"/>
        <v/>
      </c>
      <c r="H10" s="19" t="str">
        <f t="shared" si="5"/>
        <v/>
      </c>
    </row>
    <row r="11" spans="1:8" x14ac:dyDescent="0.3">
      <c r="A11" s="12"/>
      <c r="B11" s="17" t="str">
        <f t="shared" si="0"/>
        <v/>
      </c>
      <c r="C11" s="12"/>
      <c r="D11" s="19" t="str">
        <f t="shared" si="1"/>
        <v/>
      </c>
      <c r="E11" s="21" t="str">
        <f t="shared" si="2"/>
        <v/>
      </c>
      <c r="F11" s="19" t="str">
        <f t="shared" si="3"/>
        <v/>
      </c>
      <c r="G11" s="20" t="str">
        <f t="shared" si="4"/>
        <v/>
      </c>
      <c r="H11" s="19" t="str">
        <f t="shared" si="5"/>
        <v/>
      </c>
    </row>
    <row r="12" spans="1:8" x14ac:dyDescent="0.3">
      <c r="A12" s="12"/>
      <c r="B12" s="17" t="str">
        <f t="shared" si="0"/>
        <v/>
      </c>
      <c r="C12" s="12"/>
      <c r="D12" s="19" t="str">
        <f t="shared" si="1"/>
        <v/>
      </c>
      <c r="E12" s="21" t="str">
        <f t="shared" si="2"/>
        <v/>
      </c>
      <c r="F12" s="19" t="str">
        <f t="shared" si="3"/>
        <v/>
      </c>
      <c r="G12" s="20" t="str">
        <f t="shared" si="4"/>
        <v/>
      </c>
      <c r="H12" s="19" t="str">
        <f t="shared" si="5"/>
        <v/>
      </c>
    </row>
    <row r="13" spans="1:8" x14ac:dyDescent="0.3">
      <c r="A13" s="12"/>
      <c r="B13" s="17" t="str">
        <f t="shared" si="0"/>
        <v/>
      </c>
      <c r="C13" s="12"/>
      <c r="D13" s="19" t="str">
        <f t="shared" si="1"/>
        <v/>
      </c>
      <c r="E13" s="21" t="str">
        <f t="shared" si="2"/>
        <v/>
      </c>
      <c r="F13" s="19" t="str">
        <f t="shared" si="3"/>
        <v/>
      </c>
      <c r="G13" s="20" t="str">
        <f t="shared" si="4"/>
        <v/>
      </c>
      <c r="H13" s="19" t="str">
        <f t="shared" si="5"/>
        <v/>
      </c>
    </row>
    <row r="14" spans="1:8" x14ac:dyDescent="0.3">
      <c r="A14" s="12"/>
      <c r="B14" s="17" t="str">
        <f t="shared" si="0"/>
        <v/>
      </c>
      <c r="C14" s="12"/>
      <c r="D14" s="19" t="str">
        <f t="shared" si="1"/>
        <v/>
      </c>
      <c r="E14" s="21" t="str">
        <f t="shared" si="2"/>
        <v/>
      </c>
      <c r="F14" s="19" t="str">
        <f t="shared" si="3"/>
        <v/>
      </c>
      <c r="G14" s="20" t="str">
        <f t="shared" si="4"/>
        <v/>
      </c>
      <c r="H14" s="19" t="str">
        <f t="shared" si="5"/>
        <v/>
      </c>
    </row>
    <row r="15" spans="1:8" x14ac:dyDescent="0.3">
      <c r="A15" s="12"/>
      <c r="B15" s="17" t="str">
        <f t="shared" si="0"/>
        <v/>
      </c>
      <c r="C15" s="12"/>
      <c r="D15" s="19" t="str">
        <f t="shared" si="1"/>
        <v/>
      </c>
      <c r="E15" s="21" t="str">
        <f t="shared" si="2"/>
        <v/>
      </c>
      <c r="F15" s="19" t="str">
        <f t="shared" si="3"/>
        <v/>
      </c>
      <c r="G15" s="20" t="str">
        <f t="shared" si="4"/>
        <v/>
      </c>
      <c r="H15" s="19" t="str">
        <f t="shared" si="5"/>
        <v/>
      </c>
    </row>
    <row r="16" spans="1:8" x14ac:dyDescent="0.3">
      <c r="A16" s="12"/>
      <c r="B16" s="17" t="str">
        <f t="shared" si="0"/>
        <v/>
      </c>
      <c r="C16" s="12"/>
      <c r="D16" s="19" t="str">
        <f t="shared" si="1"/>
        <v/>
      </c>
      <c r="E16" s="21" t="str">
        <f t="shared" si="2"/>
        <v/>
      </c>
      <c r="F16" s="19" t="str">
        <f t="shared" si="3"/>
        <v/>
      </c>
      <c r="G16" s="20" t="str">
        <f t="shared" si="4"/>
        <v/>
      </c>
      <c r="H16" s="19" t="str">
        <f t="shared" si="5"/>
        <v/>
      </c>
    </row>
    <row r="17" spans="1:8" x14ac:dyDescent="0.3">
      <c r="A17" s="12"/>
      <c r="B17" s="17" t="str">
        <f t="shared" si="0"/>
        <v/>
      </c>
      <c r="C17" s="12"/>
      <c r="D17" s="19" t="str">
        <f t="shared" si="1"/>
        <v/>
      </c>
      <c r="E17" s="21" t="str">
        <f t="shared" si="2"/>
        <v/>
      </c>
      <c r="F17" s="19" t="str">
        <f t="shared" si="3"/>
        <v/>
      </c>
      <c r="G17" s="20" t="str">
        <f t="shared" si="4"/>
        <v/>
      </c>
      <c r="H17" s="19" t="str">
        <f t="shared" si="5"/>
        <v/>
      </c>
    </row>
    <row r="18" spans="1:8" x14ac:dyDescent="0.3">
      <c r="A18" s="12"/>
      <c r="B18" s="17" t="str">
        <f t="shared" si="0"/>
        <v/>
      </c>
      <c r="C18" s="12"/>
      <c r="D18" s="19" t="str">
        <f t="shared" si="1"/>
        <v/>
      </c>
      <c r="E18" s="21" t="str">
        <f t="shared" si="2"/>
        <v/>
      </c>
      <c r="F18" s="19" t="str">
        <f t="shared" si="3"/>
        <v/>
      </c>
      <c r="G18" s="20" t="str">
        <f t="shared" si="4"/>
        <v/>
      </c>
      <c r="H18" s="19" t="str">
        <f t="shared" si="5"/>
        <v/>
      </c>
    </row>
    <row r="19" spans="1:8" x14ac:dyDescent="0.3">
      <c r="A19" s="12"/>
      <c r="B19" s="17" t="str">
        <f t="shared" si="0"/>
        <v/>
      </c>
      <c r="C19" s="12"/>
      <c r="D19" s="19" t="str">
        <f t="shared" si="1"/>
        <v/>
      </c>
      <c r="E19" s="21" t="str">
        <f t="shared" si="2"/>
        <v/>
      </c>
      <c r="F19" s="19" t="str">
        <f t="shared" si="3"/>
        <v/>
      </c>
      <c r="G19" s="20" t="str">
        <f t="shared" si="4"/>
        <v/>
      </c>
      <c r="H19" s="19" t="str">
        <f t="shared" si="5"/>
        <v/>
      </c>
    </row>
    <row r="20" spans="1:8" x14ac:dyDescent="0.3">
      <c r="A20" s="12"/>
      <c r="B20" s="17" t="str">
        <f t="shared" si="0"/>
        <v/>
      </c>
      <c r="C20" s="12"/>
      <c r="D20" s="19" t="str">
        <f t="shared" si="1"/>
        <v/>
      </c>
      <c r="E20" s="21" t="str">
        <f t="shared" si="2"/>
        <v/>
      </c>
      <c r="F20" s="19" t="str">
        <f t="shared" si="3"/>
        <v/>
      </c>
      <c r="G20" s="20" t="str">
        <f t="shared" si="4"/>
        <v/>
      </c>
      <c r="H20" s="19" t="str">
        <f t="shared" si="5"/>
        <v/>
      </c>
    </row>
    <row r="21" spans="1:8" x14ac:dyDescent="0.3">
      <c r="A21" s="12"/>
      <c r="B21" s="17" t="str">
        <f t="shared" si="0"/>
        <v/>
      </c>
      <c r="C21" s="12"/>
      <c r="D21" s="19" t="str">
        <f t="shared" si="1"/>
        <v/>
      </c>
      <c r="E21" s="21" t="str">
        <f t="shared" si="2"/>
        <v/>
      </c>
      <c r="F21" s="19" t="str">
        <f t="shared" si="3"/>
        <v/>
      </c>
      <c r="G21" s="20" t="str">
        <f t="shared" si="4"/>
        <v/>
      </c>
      <c r="H21" s="19" t="str">
        <f t="shared" si="5"/>
        <v/>
      </c>
    </row>
    <row r="22" spans="1:8" x14ac:dyDescent="0.3">
      <c r="A22" s="12"/>
      <c r="B22" s="17" t="str">
        <f t="shared" si="0"/>
        <v/>
      </c>
      <c r="C22" s="12"/>
      <c r="D22" s="19" t="str">
        <f t="shared" si="1"/>
        <v/>
      </c>
      <c r="E22" s="21" t="str">
        <f t="shared" si="2"/>
        <v/>
      </c>
      <c r="F22" s="19" t="str">
        <f t="shared" si="3"/>
        <v/>
      </c>
      <c r="G22" s="20" t="str">
        <f t="shared" si="4"/>
        <v/>
      </c>
      <c r="H22" s="19" t="str">
        <f t="shared" si="5"/>
        <v/>
      </c>
    </row>
    <row r="23" spans="1:8" x14ac:dyDescent="0.3">
      <c r="A23" s="12"/>
      <c r="B23" s="17" t="str">
        <f t="shared" si="0"/>
        <v/>
      </c>
      <c r="C23" s="12"/>
      <c r="D23" s="19" t="str">
        <f t="shared" si="1"/>
        <v/>
      </c>
      <c r="E23" s="21" t="str">
        <f t="shared" si="2"/>
        <v/>
      </c>
      <c r="F23" s="19" t="str">
        <f t="shared" si="3"/>
        <v/>
      </c>
      <c r="G23" s="20" t="str">
        <f t="shared" si="4"/>
        <v/>
      </c>
      <c r="H23" s="19" t="str">
        <f t="shared" si="5"/>
        <v/>
      </c>
    </row>
    <row r="24" spans="1:8" x14ac:dyDescent="0.3">
      <c r="A24" s="12"/>
      <c r="B24" s="17" t="str">
        <f t="shared" si="0"/>
        <v/>
      </c>
      <c r="C24" s="12"/>
      <c r="D24" s="19" t="str">
        <f t="shared" si="1"/>
        <v/>
      </c>
      <c r="E24" s="21" t="str">
        <f t="shared" si="2"/>
        <v/>
      </c>
      <c r="F24" s="19" t="str">
        <f t="shared" si="3"/>
        <v/>
      </c>
      <c r="G24" s="20" t="str">
        <f t="shared" si="4"/>
        <v/>
      </c>
      <c r="H24" s="19" t="str">
        <f t="shared" si="5"/>
        <v/>
      </c>
    </row>
    <row r="25" spans="1:8" x14ac:dyDescent="0.3">
      <c r="A25" s="12"/>
      <c r="B25" s="17" t="str">
        <f t="shared" si="0"/>
        <v/>
      </c>
      <c r="C25" s="12"/>
      <c r="D25" s="19" t="str">
        <f t="shared" si="1"/>
        <v/>
      </c>
      <c r="E25" s="21" t="str">
        <f t="shared" si="2"/>
        <v/>
      </c>
      <c r="F25" s="19" t="str">
        <f t="shared" si="3"/>
        <v/>
      </c>
      <c r="G25" s="20" t="str">
        <f t="shared" si="4"/>
        <v/>
      </c>
      <c r="H25" s="19" t="str">
        <f t="shared" si="5"/>
        <v/>
      </c>
    </row>
    <row r="26" spans="1:8" x14ac:dyDescent="0.3">
      <c r="A26" s="12"/>
      <c r="B26" s="17" t="str">
        <f t="shared" si="0"/>
        <v/>
      </c>
      <c r="C26" s="12"/>
      <c r="D26" s="19" t="str">
        <f t="shared" si="1"/>
        <v/>
      </c>
      <c r="E26" s="21" t="str">
        <f t="shared" si="2"/>
        <v/>
      </c>
      <c r="F26" s="19" t="str">
        <f t="shared" si="3"/>
        <v/>
      </c>
      <c r="G26" s="20" t="str">
        <f t="shared" si="4"/>
        <v/>
      </c>
      <c r="H26" s="19" t="str">
        <f t="shared" si="5"/>
        <v/>
      </c>
    </row>
    <row r="27" spans="1:8" x14ac:dyDescent="0.3">
      <c r="A27" s="12"/>
      <c r="B27" s="17" t="str">
        <f t="shared" si="0"/>
        <v/>
      </c>
      <c r="C27" s="12"/>
      <c r="D27" s="19" t="str">
        <f t="shared" si="1"/>
        <v/>
      </c>
      <c r="E27" s="21" t="str">
        <f t="shared" si="2"/>
        <v/>
      </c>
      <c r="F27" s="19" t="str">
        <f t="shared" si="3"/>
        <v/>
      </c>
      <c r="G27" s="20" t="str">
        <f t="shared" si="4"/>
        <v/>
      </c>
      <c r="H27" s="19" t="str">
        <f t="shared" si="5"/>
        <v/>
      </c>
    </row>
    <row r="28" spans="1:8" x14ac:dyDescent="0.3">
      <c r="A28" s="12"/>
      <c r="B28" s="17" t="str">
        <f t="shared" si="0"/>
        <v/>
      </c>
      <c r="C28" s="12"/>
      <c r="D28" s="19" t="str">
        <f t="shared" si="1"/>
        <v/>
      </c>
      <c r="E28" s="21" t="str">
        <f t="shared" si="2"/>
        <v/>
      </c>
      <c r="F28" s="19" t="str">
        <f t="shared" si="3"/>
        <v/>
      </c>
      <c r="G28" s="20" t="str">
        <f t="shared" si="4"/>
        <v/>
      </c>
      <c r="H28" s="19" t="str">
        <f t="shared" si="5"/>
        <v/>
      </c>
    </row>
    <row r="29" spans="1:8" x14ac:dyDescent="0.3">
      <c r="A29" s="12"/>
      <c r="B29" s="17" t="str">
        <f t="shared" si="0"/>
        <v/>
      </c>
      <c r="C29" s="12"/>
      <c r="D29" s="19" t="str">
        <f t="shared" si="1"/>
        <v/>
      </c>
      <c r="E29" s="21" t="str">
        <f t="shared" si="2"/>
        <v/>
      </c>
      <c r="F29" s="19" t="str">
        <f t="shared" si="3"/>
        <v/>
      </c>
      <c r="G29" s="20" t="str">
        <f t="shared" si="4"/>
        <v/>
      </c>
      <c r="H29" s="19" t="str">
        <f t="shared" si="5"/>
        <v/>
      </c>
    </row>
    <row r="30" spans="1:8" x14ac:dyDescent="0.3">
      <c r="A30" s="12"/>
      <c r="B30" s="17" t="str">
        <f t="shared" si="0"/>
        <v/>
      </c>
      <c r="C30" s="12"/>
      <c r="D30" s="19" t="str">
        <f t="shared" si="1"/>
        <v/>
      </c>
      <c r="E30" s="21" t="str">
        <f t="shared" si="2"/>
        <v/>
      </c>
      <c r="F30" s="19" t="str">
        <f t="shared" si="3"/>
        <v/>
      </c>
      <c r="G30" s="20" t="str">
        <f t="shared" si="4"/>
        <v/>
      </c>
      <c r="H30" s="19" t="str">
        <f t="shared" si="5"/>
        <v/>
      </c>
    </row>
    <row r="31" spans="1:8" x14ac:dyDescent="0.3">
      <c r="A31" s="12"/>
      <c r="B31" s="17" t="str">
        <f t="shared" si="0"/>
        <v/>
      </c>
      <c r="C31" s="12"/>
      <c r="D31" s="19" t="str">
        <f t="shared" si="1"/>
        <v/>
      </c>
      <c r="E31" s="21" t="str">
        <f t="shared" si="2"/>
        <v/>
      </c>
      <c r="F31" s="19" t="str">
        <f t="shared" si="3"/>
        <v/>
      </c>
      <c r="G31" s="20" t="str">
        <f t="shared" si="4"/>
        <v/>
      </c>
      <c r="H31" s="19" t="str">
        <f t="shared" si="5"/>
        <v/>
      </c>
    </row>
    <row r="32" spans="1:8" x14ac:dyDescent="0.3">
      <c r="A32" s="12"/>
      <c r="B32" s="17" t="str">
        <f t="shared" si="0"/>
        <v/>
      </c>
      <c r="C32" s="12"/>
      <c r="D32" s="19" t="str">
        <f t="shared" si="1"/>
        <v/>
      </c>
      <c r="E32" s="21" t="str">
        <f t="shared" si="2"/>
        <v/>
      </c>
      <c r="F32" s="19" t="str">
        <f t="shared" si="3"/>
        <v/>
      </c>
      <c r="G32" s="20" t="str">
        <f t="shared" si="4"/>
        <v/>
      </c>
      <c r="H32" s="19" t="str">
        <f t="shared" si="5"/>
        <v/>
      </c>
    </row>
    <row r="33" spans="1:8" x14ac:dyDescent="0.3">
      <c r="A33" s="12"/>
      <c r="B33" s="17" t="str">
        <f t="shared" si="0"/>
        <v/>
      </c>
      <c r="C33" s="12"/>
      <c r="D33" s="19" t="str">
        <f t="shared" si="1"/>
        <v/>
      </c>
      <c r="E33" s="21" t="str">
        <f t="shared" si="2"/>
        <v/>
      </c>
      <c r="F33" s="19" t="str">
        <f t="shared" si="3"/>
        <v/>
      </c>
      <c r="G33" s="20" t="str">
        <f t="shared" si="4"/>
        <v/>
      </c>
      <c r="H33" s="19" t="str">
        <f t="shared" si="5"/>
        <v/>
      </c>
    </row>
    <row r="34" spans="1:8" x14ac:dyDescent="0.3">
      <c r="A34" s="12"/>
      <c r="B34" s="17" t="str">
        <f t="shared" si="0"/>
        <v/>
      </c>
      <c r="C34" s="12"/>
      <c r="D34" s="19" t="str">
        <f t="shared" si="1"/>
        <v/>
      </c>
      <c r="E34" s="21" t="str">
        <f t="shared" si="2"/>
        <v/>
      </c>
      <c r="F34" s="19" t="str">
        <f t="shared" si="3"/>
        <v/>
      </c>
      <c r="G34" s="20" t="str">
        <f t="shared" si="4"/>
        <v/>
      </c>
      <c r="H34" s="19" t="str">
        <f t="shared" si="5"/>
        <v/>
      </c>
    </row>
    <row r="35" spans="1:8" x14ac:dyDescent="0.3">
      <c r="A35" s="12"/>
      <c r="B35" s="17" t="str">
        <f t="shared" si="0"/>
        <v/>
      </c>
      <c r="C35" s="12"/>
      <c r="D35" s="19" t="str">
        <f t="shared" si="1"/>
        <v/>
      </c>
      <c r="E35" s="21" t="str">
        <f t="shared" si="2"/>
        <v/>
      </c>
      <c r="F35" s="19" t="str">
        <f t="shared" si="3"/>
        <v/>
      </c>
      <c r="G35" s="20" t="str">
        <f t="shared" si="4"/>
        <v/>
      </c>
      <c r="H35" s="19" t="str">
        <f t="shared" si="5"/>
        <v/>
      </c>
    </row>
    <row r="36" spans="1:8" x14ac:dyDescent="0.3">
      <c r="A36" s="12"/>
      <c r="B36" s="17" t="str">
        <f t="shared" ref="B36:B67" si="6">IF(A36="","",IFERROR(VLOOKUP(A36,StudentLookup,5,FALSE),"Not Found"))</f>
        <v/>
      </c>
      <c r="C36" s="12"/>
      <c r="D36" s="19" t="str">
        <f t="shared" ref="D36:D53" si="7">IF(A36="","",IFERROR(VLOOKUP(A36,GradebookLookup,19,FALSE),""))</f>
        <v/>
      </c>
      <c r="E36" s="21" t="str">
        <f t="shared" ref="E36:E67" si="8">IF(OR(C36="",D36=""),"",D36-C36)</f>
        <v/>
      </c>
      <c r="F36" s="19" t="str">
        <f t="shared" ref="F36:F67" si="9">IF(E36="","",IF(E36&gt;0,"Improving",IF(E36&lt;0,"Declining","Stable")))</f>
        <v/>
      </c>
      <c r="G36" s="20" t="str">
        <f t="shared" ref="G36:G53" si="10">IF(A36="","",IFERROR(VLOOKUP(A36,AttLookup,29,FALSE),""))</f>
        <v/>
      </c>
      <c r="H36" s="19" t="str">
        <f t="shared" ref="H36:H67" si="11">IF(D36="","",IF(AND(D36&gt;=PassingGrade,G36&gt;=MinAttendance),"On Track",IF(OR(D36&lt;WarningGrade,G36&lt;MinAttendance),"Needs Intervention","Developing")))</f>
        <v/>
      </c>
    </row>
    <row r="37" spans="1:8" x14ac:dyDescent="0.3">
      <c r="A37" s="12"/>
      <c r="B37" s="17" t="str">
        <f t="shared" si="6"/>
        <v/>
      </c>
      <c r="C37" s="12"/>
      <c r="D37" s="19" t="str">
        <f t="shared" si="7"/>
        <v/>
      </c>
      <c r="E37" s="21" t="str">
        <f t="shared" si="8"/>
        <v/>
      </c>
      <c r="F37" s="19" t="str">
        <f t="shared" si="9"/>
        <v/>
      </c>
      <c r="G37" s="20" t="str">
        <f t="shared" si="10"/>
        <v/>
      </c>
      <c r="H37" s="19" t="str">
        <f t="shared" si="11"/>
        <v/>
      </c>
    </row>
    <row r="38" spans="1:8" x14ac:dyDescent="0.3">
      <c r="A38" s="12"/>
      <c r="B38" s="17" t="str">
        <f t="shared" si="6"/>
        <v/>
      </c>
      <c r="C38" s="12"/>
      <c r="D38" s="19" t="str">
        <f t="shared" si="7"/>
        <v/>
      </c>
      <c r="E38" s="21" t="str">
        <f t="shared" si="8"/>
        <v/>
      </c>
      <c r="F38" s="19" t="str">
        <f t="shared" si="9"/>
        <v/>
      </c>
      <c r="G38" s="20" t="str">
        <f t="shared" si="10"/>
        <v/>
      </c>
      <c r="H38" s="19" t="str">
        <f t="shared" si="11"/>
        <v/>
      </c>
    </row>
    <row r="39" spans="1:8" x14ac:dyDescent="0.3">
      <c r="A39" s="12"/>
      <c r="B39" s="17" t="str">
        <f t="shared" si="6"/>
        <v/>
      </c>
      <c r="C39" s="12"/>
      <c r="D39" s="19" t="str">
        <f t="shared" si="7"/>
        <v/>
      </c>
      <c r="E39" s="21" t="str">
        <f t="shared" si="8"/>
        <v/>
      </c>
      <c r="F39" s="19" t="str">
        <f t="shared" si="9"/>
        <v/>
      </c>
      <c r="G39" s="20" t="str">
        <f t="shared" si="10"/>
        <v/>
      </c>
      <c r="H39" s="19" t="str">
        <f t="shared" si="11"/>
        <v/>
      </c>
    </row>
    <row r="40" spans="1:8" x14ac:dyDescent="0.3">
      <c r="A40" s="12"/>
      <c r="B40" s="17" t="str">
        <f t="shared" si="6"/>
        <v/>
      </c>
      <c r="C40" s="12"/>
      <c r="D40" s="19" t="str">
        <f t="shared" si="7"/>
        <v/>
      </c>
      <c r="E40" s="21" t="str">
        <f t="shared" si="8"/>
        <v/>
      </c>
      <c r="F40" s="19" t="str">
        <f t="shared" si="9"/>
        <v/>
      </c>
      <c r="G40" s="20" t="str">
        <f t="shared" si="10"/>
        <v/>
      </c>
      <c r="H40" s="19" t="str">
        <f t="shared" si="11"/>
        <v/>
      </c>
    </row>
    <row r="41" spans="1:8" x14ac:dyDescent="0.3">
      <c r="A41" s="12"/>
      <c r="B41" s="17" t="str">
        <f t="shared" si="6"/>
        <v/>
      </c>
      <c r="C41" s="12"/>
      <c r="D41" s="19" t="str">
        <f t="shared" si="7"/>
        <v/>
      </c>
      <c r="E41" s="21" t="str">
        <f t="shared" si="8"/>
        <v/>
      </c>
      <c r="F41" s="19" t="str">
        <f t="shared" si="9"/>
        <v/>
      </c>
      <c r="G41" s="20" t="str">
        <f t="shared" si="10"/>
        <v/>
      </c>
      <c r="H41" s="19" t="str">
        <f t="shared" si="11"/>
        <v/>
      </c>
    </row>
    <row r="42" spans="1:8" x14ac:dyDescent="0.3">
      <c r="A42" s="12"/>
      <c r="B42" s="17" t="str">
        <f t="shared" si="6"/>
        <v/>
      </c>
      <c r="C42" s="12"/>
      <c r="D42" s="19" t="str">
        <f t="shared" si="7"/>
        <v/>
      </c>
      <c r="E42" s="21" t="str">
        <f t="shared" si="8"/>
        <v/>
      </c>
      <c r="F42" s="19" t="str">
        <f t="shared" si="9"/>
        <v/>
      </c>
      <c r="G42" s="20" t="str">
        <f t="shared" si="10"/>
        <v/>
      </c>
      <c r="H42" s="19" t="str">
        <f t="shared" si="11"/>
        <v/>
      </c>
    </row>
    <row r="43" spans="1:8" x14ac:dyDescent="0.3">
      <c r="A43" s="12"/>
      <c r="B43" s="17" t="str">
        <f t="shared" si="6"/>
        <v/>
      </c>
      <c r="C43" s="12"/>
      <c r="D43" s="19" t="str">
        <f t="shared" si="7"/>
        <v/>
      </c>
      <c r="E43" s="21" t="str">
        <f t="shared" si="8"/>
        <v/>
      </c>
      <c r="F43" s="19" t="str">
        <f t="shared" si="9"/>
        <v/>
      </c>
      <c r="G43" s="20" t="str">
        <f t="shared" si="10"/>
        <v/>
      </c>
      <c r="H43" s="19" t="str">
        <f t="shared" si="11"/>
        <v/>
      </c>
    </row>
    <row r="44" spans="1:8" x14ac:dyDescent="0.3">
      <c r="A44" s="12"/>
      <c r="B44" s="17" t="str">
        <f t="shared" si="6"/>
        <v/>
      </c>
      <c r="C44" s="12"/>
      <c r="D44" s="19" t="str">
        <f t="shared" si="7"/>
        <v/>
      </c>
      <c r="E44" s="21" t="str">
        <f t="shared" si="8"/>
        <v/>
      </c>
      <c r="F44" s="19" t="str">
        <f t="shared" si="9"/>
        <v/>
      </c>
      <c r="G44" s="20" t="str">
        <f t="shared" si="10"/>
        <v/>
      </c>
      <c r="H44" s="19" t="str">
        <f t="shared" si="11"/>
        <v/>
      </c>
    </row>
    <row r="45" spans="1:8" x14ac:dyDescent="0.3">
      <c r="A45" s="12"/>
      <c r="B45" s="17" t="str">
        <f t="shared" si="6"/>
        <v/>
      </c>
      <c r="C45" s="12"/>
      <c r="D45" s="19" t="str">
        <f t="shared" si="7"/>
        <v/>
      </c>
      <c r="E45" s="21" t="str">
        <f t="shared" si="8"/>
        <v/>
      </c>
      <c r="F45" s="19" t="str">
        <f t="shared" si="9"/>
        <v/>
      </c>
      <c r="G45" s="20" t="str">
        <f t="shared" si="10"/>
        <v/>
      </c>
      <c r="H45" s="19" t="str">
        <f t="shared" si="11"/>
        <v/>
      </c>
    </row>
    <row r="46" spans="1:8" x14ac:dyDescent="0.3">
      <c r="A46" s="12"/>
      <c r="B46" s="17" t="str">
        <f t="shared" si="6"/>
        <v/>
      </c>
      <c r="C46" s="12"/>
      <c r="D46" s="19" t="str">
        <f t="shared" si="7"/>
        <v/>
      </c>
      <c r="E46" s="21" t="str">
        <f t="shared" si="8"/>
        <v/>
      </c>
      <c r="F46" s="19" t="str">
        <f t="shared" si="9"/>
        <v/>
      </c>
      <c r="G46" s="20" t="str">
        <f t="shared" si="10"/>
        <v/>
      </c>
      <c r="H46" s="19" t="str">
        <f t="shared" si="11"/>
        <v/>
      </c>
    </row>
    <row r="47" spans="1:8" x14ac:dyDescent="0.3">
      <c r="A47" s="12"/>
      <c r="B47" s="17" t="str">
        <f t="shared" si="6"/>
        <v/>
      </c>
      <c r="C47" s="12"/>
      <c r="D47" s="19" t="str">
        <f t="shared" si="7"/>
        <v/>
      </c>
      <c r="E47" s="21" t="str">
        <f t="shared" si="8"/>
        <v/>
      </c>
      <c r="F47" s="19" t="str">
        <f t="shared" si="9"/>
        <v/>
      </c>
      <c r="G47" s="20" t="str">
        <f t="shared" si="10"/>
        <v/>
      </c>
      <c r="H47" s="19" t="str">
        <f t="shared" si="11"/>
        <v/>
      </c>
    </row>
    <row r="48" spans="1:8" x14ac:dyDescent="0.3">
      <c r="A48" s="12"/>
      <c r="B48" s="17" t="str">
        <f t="shared" si="6"/>
        <v/>
      </c>
      <c r="C48" s="12"/>
      <c r="D48" s="19" t="str">
        <f t="shared" si="7"/>
        <v/>
      </c>
      <c r="E48" s="21" t="str">
        <f t="shared" si="8"/>
        <v/>
      </c>
      <c r="F48" s="19" t="str">
        <f t="shared" si="9"/>
        <v/>
      </c>
      <c r="G48" s="20" t="str">
        <f t="shared" si="10"/>
        <v/>
      </c>
      <c r="H48" s="19" t="str">
        <f t="shared" si="11"/>
        <v/>
      </c>
    </row>
    <row r="49" spans="1:8" x14ac:dyDescent="0.3">
      <c r="A49" s="12"/>
      <c r="B49" s="17" t="str">
        <f t="shared" si="6"/>
        <v/>
      </c>
      <c r="C49" s="12"/>
      <c r="D49" s="19" t="str">
        <f t="shared" si="7"/>
        <v/>
      </c>
      <c r="E49" s="21" t="str">
        <f t="shared" si="8"/>
        <v/>
      </c>
      <c r="F49" s="19" t="str">
        <f t="shared" si="9"/>
        <v/>
      </c>
      <c r="G49" s="20" t="str">
        <f t="shared" si="10"/>
        <v/>
      </c>
      <c r="H49" s="19" t="str">
        <f t="shared" si="11"/>
        <v/>
      </c>
    </row>
    <row r="50" spans="1:8" x14ac:dyDescent="0.3">
      <c r="A50" s="12"/>
      <c r="B50" s="17" t="str">
        <f t="shared" si="6"/>
        <v/>
      </c>
      <c r="C50" s="12"/>
      <c r="D50" s="19" t="str">
        <f t="shared" si="7"/>
        <v/>
      </c>
      <c r="E50" s="21" t="str">
        <f t="shared" si="8"/>
        <v/>
      </c>
      <c r="F50" s="19" t="str">
        <f t="shared" si="9"/>
        <v/>
      </c>
      <c r="G50" s="20" t="str">
        <f t="shared" si="10"/>
        <v/>
      </c>
      <c r="H50" s="19" t="str">
        <f t="shared" si="11"/>
        <v/>
      </c>
    </row>
    <row r="51" spans="1:8" x14ac:dyDescent="0.3">
      <c r="A51" s="12"/>
      <c r="B51" s="17" t="str">
        <f t="shared" si="6"/>
        <v/>
      </c>
      <c r="C51" s="12"/>
      <c r="D51" s="19" t="str">
        <f t="shared" si="7"/>
        <v/>
      </c>
      <c r="E51" s="21" t="str">
        <f t="shared" si="8"/>
        <v/>
      </c>
      <c r="F51" s="19" t="str">
        <f t="shared" si="9"/>
        <v/>
      </c>
      <c r="G51" s="20" t="str">
        <f t="shared" si="10"/>
        <v/>
      </c>
      <c r="H51" s="19" t="str">
        <f t="shared" si="11"/>
        <v/>
      </c>
    </row>
    <row r="52" spans="1:8" x14ac:dyDescent="0.3">
      <c r="A52" s="12"/>
      <c r="B52" s="17" t="str">
        <f t="shared" si="6"/>
        <v/>
      </c>
      <c r="C52" s="12"/>
      <c r="D52" s="19" t="str">
        <f t="shared" si="7"/>
        <v/>
      </c>
      <c r="E52" s="21" t="str">
        <f t="shared" si="8"/>
        <v/>
      </c>
      <c r="F52" s="19" t="str">
        <f t="shared" si="9"/>
        <v/>
      </c>
      <c r="G52" s="20" t="str">
        <f t="shared" si="10"/>
        <v/>
      </c>
      <c r="H52" s="19" t="str">
        <f t="shared" si="11"/>
        <v/>
      </c>
    </row>
    <row r="53" spans="1:8" x14ac:dyDescent="0.3">
      <c r="A53" s="12"/>
      <c r="B53" s="17" t="str">
        <f t="shared" si="6"/>
        <v/>
      </c>
      <c r="C53" s="12"/>
      <c r="D53" s="19" t="str">
        <f t="shared" si="7"/>
        <v/>
      </c>
      <c r="E53" s="21" t="str">
        <f t="shared" si="8"/>
        <v/>
      </c>
      <c r="F53" s="19" t="str">
        <f t="shared" si="9"/>
        <v/>
      </c>
      <c r="G53" s="20" t="str">
        <f t="shared" si="10"/>
        <v/>
      </c>
      <c r="H53" s="19" t="str">
        <f t="shared" si="11"/>
        <v/>
      </c>
    </row>
  </sheetData>
  <mergeCells count="2">
    <mergeCell ref="A2:H2"/>
    <mergeCell ref="A1:H1"/>
  </mergeCells>
  <conditionalFormatting sqref="H4:H53">
    <cfRule type="cellIs" dxfId="58" priority="1" operator="equal">
      <formula>"On Track"</formula>
    </cfRule>
    <cfRule type="cellIs" dxfId="57" priority="2" operator="equal">
      <formula>"Needs Intervention"</formula>
    </cfRule>
    <cfRule type="cellIs" dxfId="56" priority="3" operator="equal">
      <formula>"Developing"</formula>
    </cfRule>
  </conditionalFormatting>
  <conditionalFormatting sqref="F4:F53">
    <cfRule type="cellIs" dxfId="55" priority="4" operator="equal">
      <formula>"Improving"</formula>
    </cfRule>
    <cfRule type="cellIs" dxfId="54" priority="5" operator="equal">
      <formula>"Declining"</formula>
    </cfRule>
  </conditionalFormatting>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L53"/>
  <sheetViews>
    <sheetView workbookViewId="0">
      <pane ySplit="3" topLeftCell="A4" activePane="bottomLeft" state="frozen"/>
      <selection pane="bottomLeft" sqref="A1:L1"/>
    </sheetView>
  </sheetViews>
  <sheetFormatPr defaultRowHeight="14.4" x14ac:dyDescent="0.3"/>
  <cols>
    <col min="1" max="1" width="12" customWidth="1"/>
    <col min="2" max="2" width="20" customWidth="1"/>
    <col min="3" max="3" width="10" customWidth="1"/>
    <col min="4" max="4" width="12" customWidth="1"/>
    <col min="5" max="5" width="10" customWidth="1"/>
    <col min="6" max="6" width="12" customWidth="1"/>
    <col min="7" max="7" width="10" customWidth="1"/>
    <col min="8" max="8" width="35" customWidth="1"/>
    <col min="9" max="9" width="16" customWidth="1"/>
    <col min="10" max="11" width="14" customWidth="1"/>
    <col min="12" max="12" width="28" customWidth="1"/>
  </cols>
  <sheetData>
    <row r="1" spans="1:12" ht="34.950000000000003" customHeight="1" x14ac:dyDescent="0.3">
      <c r="A1" s="53" t="s">
        <v>222</v>
      </c>
      <c r="B1" s="40"/>
      <c r="C1" s="40"/>
      <c r="D1" s="40"/>
      <c r="E1" s="40"/>
      <c r="F1" s="40"/>
      <c r="G1" s="40"/>
      <c r="H1" s="40"/>
      <c r="I1" s="40"/>
      <c r="J1" s="40"/>
      <c r="K1" s="40"/>
      <c r="L1" s="40"/>
    </row>
    <row r="2" spans="1:12" ht="19.95" customHeight="1" x14ac:dyDescent="0.3">
      <c r="A2" s="50" t="s">
        <v>223</v>
      </c>
      <c r="B2" s="40"/>
      <c r="C2" s="40"/>
      <c r="D2" s="40"/>
      <c r="E2" s="40"/>
      <c r="F2" s="40"/>
      <c r="G2" s="40"/>
      <c r="H2" s="40"/>
      <c r="I2" s="40"/>
      <c r="J2" s="40"/>
      <c r="K2" s="40"/>
      <c r="L2" s="40"/>
    </row>
    <row r="3" spans="1:12" ht="30" customHeight="1" x14ac:dyDescent="0.3">
      <c r="A3" s="15" t="s">
        <v>151</v>
      </c>
      <c r="B3" s="15" t="s">
        <v>184</v>
      </c>
      <c r="C3" s="15" t="s">
        <v>224</v>
      </c>
      <c r="D3" s="15" t="s">
        <v>211</v>
      </c>
      <c r="E3" s="15" t="s">
        <v>225</v>
      </c>
      <c r="F3" s="15" t="s">
        <v>226</v>
      </c>
      <c r="G3" s="15" t="s">
        <v>108</v>
      </c>
      <c r="H3" s="15" t="s">
        <v>227</v>
      </c>
      <c r="I3" s="15" t="s">
        <v>228</v>
      </c>
      <c r="J3" s="15" t="s">
        <v>229</v>
      </c>
      <c r="K3" s="15" t="s">
        <v>91</v>
      </c>
      <c r="L3" s="15" t="s">
        <v>230</v>
      </c>
    </row>
    <row r="4" spans="1:12" x14ac:dyDescent="0.3">
      <c r="A4" s="12" t="s">
        <v>165</v>
      </c>
      <c r="B4" s="17" t="str">
        <f t="shared" ref="B4:B35" si="0">IF(A4="","",IFERROR(VLOOKUP(A4,StudentLookup,5,FALSE),"Not Found"))</f>
        <v>Rhianne Ken S. Rama</v>
      </c>
      <c r="C4" s="19">
        <f t="shared" ref="C4:C35" si="1">IF(A4="","",IFERROR(VLOOKUP(A4,GradebookLookup,19,FALSE),""))</f>
        <v>1</v>
      </c>
      <c r="D4" s="20">
        <f t="shared" ref="D4:D35" si="2">IF(A4="","",IFERROR(VLOOKUP(A4,AttLookup,29,FALSE),""))</f>
        <v>0.8</v>
      </c>
      <c r="E4" s="19">
        <f t="shared" ref="E4:E35" si="3">IF(A4="","",IFERROR(VLOOKUP(A4,AttLookup,25,FALSE),""))</f>
        <v>1</v>
      </c>
      <c r="F4" s="19" t="str">
        <f t="shared" ref="F4:F35" si="4">IF(A4="","",IFERROR(VLOOKUP(A4,GradebookLookup,21,FALSE),""))</f>
        <v/>
      </c>
      <c r="G4" s="22" t="str">
        <f t="shared" ref="G4:G35" si="5">IF(A4="","",IF(AND(C4="",D4=""),"",IF(OR(AND(ISNUMBER(C4),C4&lt;AtRiskGrade),AND(ISNUMBER(D4),D4&lt;AtRiskAttend),AND(ISNUMBER(E4),E4&gt;=AtRiskAbsence),AND(ISNUMBER(F4),F4&gt;=AtRiskMissing)),"HIGH",IF(OR(AND(ISNUMBER(C4),C4&lt;WarningGrade),AND(ISNUMBER(D4),D4&lt;MinAttendance)),"MEDIUM","LOW"))))</f>
        <v>HIGH</v>
      </c>
      <c r="H4" s="23" t="str">
        <f t="shared" ref="H4:H35" si="6">IF(G4="","",TRIM(IF(AND(ISNUMBER(C4),C4&lt;AtRiskGrade),"Low Grade; ","")&amp;IF(AND(ISNUMBER(D4),D4&lt;AtRiskAttend),"Low Attendance; ","")&amp;IF(AND(ISNUMBER(E4),E4&gt;=AtRiskAbsence),"Excessive Absences; ","")&amp;IF(AND(ISNUMBER(F4),F4&gt;=AtRiskMissing),"Missing Assessments; ","")&amp;IF(AND(ISNUMBER(C4),C4&lt;WarningGrade,C4&gt;=AtRiskGrade),"Below Warning Grade; ","")))</f>
        <v>Low Grade;</v>
      </c>
      <c r="I4" s="11" t="s">
        <v>231</v>
      </c>
      <c r="J4" s="24"/>
      <c r="K4" s="12" t="s">
        <v>232</v>
      </c>
      <c r="L4" s="11"/>
    </row>
    <row r="5" spans="1:12" x14ac:dyDescent="0.3">
      <c r="A5" s="12"/>
      <c r="B5" s="17" t="str">
        <f t="shared" si="0"/>
        <v/>
      </c>
      <c r="C5" s="19" t="str">
        <f t="shared" si="1"/>
        <v/>
      </c>
      <c r="D5" s="20" t="str">
        <f t="shared" si="2"/>
        <v/>
      </c>
      <c r="E5" s="19" t="str">
        <f t="shared" si="3"/>
        <v/>
      </c>
      <c r="F5" s="19" t="str">
        <f t="shared" si="4"/>
        <v/>
      </c>
      <c r="G5" s="22" t="str">
        <f t="shared" si="5"/>
        <v/>
      </c>
      <c r="H5" s="23" t="str">
        <f t="shared" si="6"/>
        <v/>
      </c>
      <c r="I5" s="11"/>
      <c r="J5" s="24"/>
      <c r="K5" s="12"/>
      <c r="L5" s="11"/>
    </row>
    <row r="6" spans="1:12" x14ac:dyDescent="0.3">
      <c r="A6" s="12"/>
      <c r="B6" s="17" t="str">
        <f t="shared" si="0"/>
        <v/>
      </c>
      <c r="C6" s="19" t="str">
        <f t="shared" si="1"/>
        <v/>
      </c>
      <c r="D6" s="20" t="str">
        <f t="shared" si="2"/>
        <v/>
      </c>
      <c r="E6" s="19" t="str">
        <f t="shared" si="3"/>
        <v/>
      </c>
      <c r="F6" s="19" t="str">
        <f t="shared" si="4"/>
        <v/>
      </c>
      <c r="G6" s="22" t="str">
        <f t="shared" si="5"/>
        <v/>
      </c>
      <c r="H6" s="23" t="str">
        <f t="shared" si="6"/>
        <v/>
      </c>
      <c r="I6" s="11"/>
      <c r="J6" s="24"/>
      <c r="K6" s="12"/>
      <c r="L6" s="11"/>
    </row>
    <row r="7" spans="1:12" x14ac:dyDescent="0.3">
      <c r="A7" s="12"/>
      <c r="B7" s="17" t="str">
        <f t="shared" si="0"/>
        <v/>
      </c>
      <c r="C7" s="19" t="str">
        <f t="shared" si="1"/>
        <v/>
      </c>
      <c r="D7" s="20" t="str">
        <f t="shared" si="2"/>
        <v/>
      </c>
      <c r="E7" s="19" t="str">
        <f t="shared" si="3"/>
        <v/>
      </c>
      <c r="F7" s="19" t="str">
        <f t="shared" si="4"/>
        <v/>
      </c>
      <c r="G7" s="22" t="str">
        <f t="shared" si="5"/>
        <v/>
      </c>
      <c r="H7" s="23" t="str">
        <f t="shared" si="6"/>
        <v/>
      </c>
      <c r="I7" s="11"/>
      <c r="J7" s="24"/>
      <c r="K7" s="12"/>
      <c r="L7" s="11"/>
    </row>
    <row r="8" spans="1:12" x14ac:dyDescent="0.3">
      <c r="A8" s="12"/>
      <c r="B8" s="17" t="str">
        <f t="shared" si="0"/>
        <v/>
      </c>
      <c r="C8" s="19" t="str">
        <f t="shared" si="1"/>
        <v/>
      </c>
      <c r="D8" s="20" t="str">
        <f t="shared" si="2"/>
        <v/>
      </c>
      <c r="E8" s="19" t="str">
        <f t="shared" si="3"/>
        <v/>
      </c>
      <c r="F8" s="19" t="str">
        <f t="shared" si="4"/>
        <v/>
      </c>
      <c r="G8" s="22" t="str">
        <f t="shared" si="5"/>
        <v/>
      </c>
      <c r="H8" s="23" t="str">
        <f t="shared" si="6"/>
        <v/>
      </c>
      <c r="I8" s="11"/>
      <c r="J8" s="24"/>
      <c r="K8" s="12"/>
      <c r="L8" s="11"/>
    </row>
    <row r="9" spans="1:12" x14ac:dyDescent="0.3">
      <c r="A9" s="12"/>
      <c r="B9" s="17" t="str">
        <f t="shared" si="0"/>
        <v/>
      </c>
      <c r="C9" s="19" t="str">
        <f t="shared" si="1"/>
        <v/>
      </c>
      <c r="D9" s="20" t="str">
        <f t="shared" si="2"/>
        <v/>
      </c>
      <c r="E9" s="19" t="str">
        <f t="shared" si="3"/>
        <v/>
      </c>
      <c r="F9" s="19" t="str">
        <f t="shared" si="4"/>
        <v/>
      </c>
      <c r="G9" s="22" t="str">
        <f t="shared" si="5"/>
        <v/>
      </c>
      <c r="H9" s="23" t="str">
        <f t="shared" si="6"/>
        <v/>
      </c>
      <c r="I9" s="11"/>
      <c r="J9" s="24"/>
      <c r="K9" s="12"/>
      <c r="L9" s="11"/>
    </row>
    <row r="10" spans="1:12" x14ac:dyDescent="0.3">
      <c r="A10" s="12"/>
      <c r="B10" s="17" t="str">
        <f t="shared" si="0"/>
        <v/>
      </c>
      <c r="C10" s="19" t="str">
        <f t="shared" si="1"/>
        <v/>
      </c>
      <c r="D10" s="20" t="str">
        <f t="shared" si="2"/>
        <v/>
      </c>
      <c r="E10" s="19" t="str">
        <f t="shared" si="3"/>
        <v/>
      </c>
      <c r="F10" s="19" t="str">
        <f t="shared" si="4"/>
        <v/>
      </c>
      <c r="G10" s="22" t="str">
        <f t="shared" si="5"/>
        <v/>
      </c>
      <c r="H10" s="23" t="str">
        <f t="shared" si="6"/>
        <v/>
      </c>
      <c r="I10" s="11"/>
      <c r="J10" s="24"/>
      <c r="K10" s="12"/>
      <c r="L10" s="11"/>
    </row>
    <row r="11" spans="1:12" x14ac:dyDescent="0.3">
      <c r="A11" s="12"/>
      <c r="B11" s="17" t="str">
        <f t="shared" si="0"/>
        <v/>
      </c>
      <c r="C11" s="19" t="str">
        <f t="shared" si="1"/>
        <v/>
      </c>
      <c r="D11" s="20" t="str">
        <f t="shared" si="2"/>
        <v/>
      </c>
      <c r="E11" s="19" t="str">
        <f t="shared" si="3"/>
        <v/>
      </c>
      <c r="F11" s="19" t="str">
        <f t="shared" si="4"/>
        <v/>
      </c>
      <c r="G11" s="22" t="str">
        <f t="shared" si="5"/>
        <v/>
      </c>
      <c r="H11" s="23" t="str">
        <f t="shared" si="6"/>
        <v/>
      </c>
      <c r="I11" s="11"/>
      <c r="J11" s="24"/>
      <c r="K11" s="12"/>
      <c r="L11" s="11"/>
    </row>
    <row r="12" spans="1:12" x14ac:dyDescent="0.3">
      <c r="A12" s="12"/>
      <c r="B12" s="17" t="str">
        <f t="shared" si="0"/>
        <v/>
      </c>
      <c r="C12" s="19" t="str">
        <f t="shared" si="1"/>
        <v/>
      </c>
      <c r="D12" s="20" t="str">
        <f t="shared" si="2"/>
        <v/>
      </c>
      <c r="E12" s="19" t="str">
        <f t="shared" si="3"/>
        <v/>
      </c>
      <c r="F12" s="19" t="str">
        <f t="shared" si="4"/>
        <v/>
      </c>
      <c r="G12" s="22" t="str">
        <f t="shared" si="5"/>
        <v/>
      </c>
      <c r="H12" s="23" t="str">
        <f t="shared" si="6"/>
        <v/>
      </c>
      <c r="I12" s="11"/>
      <c r="J12" s="24"/>
      <c r="K12" s="12"/>
      <c r="L12" s="11"/>
    </row>
    <row r="13" spans="1:12" x14ac:dyDescent="0.3">
      <c r="A13" s="12"/>
      <c r="B13" s="17" t="str">
        <f t="shared" si="0"/>
        <v/>
      </c>
      <c r="C13" s="19" t="str">
        <f t="shared" si="1"/>
        <v/>
      </c>
      <c r="D13" s="20" t="str">
        <f t="shared" si="2"/>
        <v/>
      </c>
      <c r="E13" s="19" t="str">
        <f t="shared" si="3"/>
        <v/>
      </c>
      <c r="F13" s="19" t="str">
        <f t="shared" si="4"/>
        <v/>
      </c>
      <c r="G13" s="22" t="str">
        <f t="shared" si="5"/>
        <v/>
      </c>
      <c r="H13" s="23" t="str">
        <f t="shared" si="6"/>
        <v/>
      </c>
      <c r="I13" s="11"/>
      <c r="J13" s="24"/>
      <c r="K13" s="12"/>
      <c r="L13" s="11"/>
    </row>
    <row r="14" spans="1:12" x14ac:dyDescent="0.3">
      <c r="A14" s="12"/>
      <c r="B14" s="17" t="str">
        <f t="shared" si="0"/>
        <v/>
      </c>
      <c r="C14" s="19" t="str">
        <f t="shared" si="1"/>
        <v/>
      </c>
      <c r="D14" s="20" t="str">
        <f t="shared" si="2"/>
        <v/>
      </c>
      <c r="E14" s="19" t="str">
        <f t="shared" si="3"/>
        <v/>
      </c>
      <c r="F14" s="19" t="str">
        <f t="shared" si="4"/>
        <v/>
      </c>
      <c r="G14" s="22" t="str">
        <f t="shared" si="5"/>
        <v/>
      </c>
      <c r="H14" s="23" t="str">
        <f t="shared" si="6"/>
        <v/>
      </c>
      <c r="I14" s="11"/>
      <c r="J14" s="24"/>
      <c r="K14" s="12"/>
      <c r="L14" s="11"/>
    </row>
    <row r="15" spans="1:12" x14ac:dyDescent="0.3">
      <c r="A15" s="12"/>
      <c r="B15" s="17" t="str">
        <f t="shared" si="0"/>
        <v/>
      </c>
      <c r="C15" s="19" t="str">
        <f t="shared" si="1"/>
        <v/>
      </c>
      <c r="D15" s="20" t="str">
        <f t="shared" si="2"/>
        <v/>
      </c>
      <c r="E15" s="19" t="str">
        <f t="shared" si="3"/>
        <v/>
      </c>
      <c r="F15" s="19" t="str">
        <f t="shared" si="4"/>
        <v/>
      </c>
      <c r="G15" s="22" t="str">
        <f t="shared" si="5"/>
        <v/>
      </c>
      <c r="H15" s="23" t="str">
        <f t="shared" si="6"/>
        <v/>
      </c>
      <c r="I15" s="11"/>
      <c r="J15" s="24"/>
      <c r="K15" s="12"/>
      <c r="L15" s="11"/>
    </row>
    <row r="16" spans="1:12" x14ac:dyDescent="0.3">
      <c r="A16" s="12"/>
      <c r="B16" s="17" t="str">
        <f t="shared" si="0"/>
        <v/>
      </c>
      <c r="C16" s="19" t="str">
        <f t="shared" si="1"/>
        <v/>
      </c>
      <c r="D16" s="20" t="str">
        <f t="shared" si="2"/>
        <v/>
      </c>
      <c r="E16" s="19" t="str">
        <f t="shared" si="3"/>
        <v/>
      </c>
      <c r="F16" s="19" t="str">
        <f t="shared" si="4"/>
        <v/>
      </c>
      <c r="G16" s="22" t="str">
        <f t="shared" si="5"/>
        <v/>
      </c>
      <c r="H16" s="23" t="str">
        <f t="shared" si="6"/>
        <v/>
      </c>
      <c r="I16" s="11"/>
      <c r="J16" s="24"/>
      <c r="K16" s="12"/>
      <c r="L16" s="11"/>
    </row>
    <row r="17" spans="1:12" x14ac:dyDescent="0.3">
      <c r="A17" s="12"/>
      <c r="B17" s="17" t="str">
        <f t="shared" si="0"/>
        <v/>
      </c>
      <c r="C17" s="19" t="str">
        <f t="shared" si="1"/>
        <v/>
      </c>
      <c r="D17" s="20" t="str">
        <f t="shared" si="2"/>
        <v/>
      </c>
      <c r="E17" s="19" t="str">
        <f t="shared" si="3"/>
        <v/>
      </c>
      <c r="F17" s="19" t="str">
        <f t="shared" si="4"/>
        <v/>
      </c>
      <c r="G17" s="22" t="str">
        <f t="shared" si="5"/>
        <v/>
      </c>
      <c r="H17" s="23" t="str">
        <f t="shared" si="6"/>
        <v/>
      </c>
      <c r="I17" s="11"/>
      <c r="J17" s="24"/>
      <c r="K17" s="12"/>
      <c r="L17" s="11"/>
    </row>
    <row r="18" spans="1:12" x14ac:dyDescent="0.3">
      <c r="A18" s="12"/>
      <c r="B18" s="17" t="str">
        <f t="shared" si="0"/>
        <v/>
      </c>
      <c r="C18" s="19" t="str">
        <f t="shared" si="1"/>
        <v/>
      </c>
      <c r="D18" s="20" t="str">
        <f t="shared" si="2"/>
        <v/>
      </c>
      <c r="E18" s="19" t="str">
        <f t="shared" si="3"/>
        <v/>
      </c>
      <c r="F18" s="19" t="str">
        <f t="shared" si="4"/>
        <v/>
      </c>
      <c r="G18" s="22" t="str">
        <f t="shared" si="5"/>
        <v/>
      </c>
      <c r="H18" s="23" t="str">
        <f t="shared" si="6"/>
        <v/>
      </c>
      <c r="I18" s="11"/>
      <c r="J18" s="24"/>
      <c r="K18" s="12"/>
      <c r="L18" s="11"/>
    </row>
    <row r="19" spans="1:12" x14ac:dyDescent="0.3">
      <c r="A19" s="12"/>
      <c r="B19" s="17" t="str">
        <f t="shared" si="0"/>
        <v/>
      </c>
      <c r="C19" s="19" t="str">
        <f t="shared" si="1"/>
        <v/>
      </c>
      <c r="D19" s="20" t="str">
        <f t="shared" si="2"/>
        <v/>
      </c>
      <c r="E19" s="19" t="str">
        <f t="shared" si="3"/>
        <v/>
      </c>
      <c r="F19" s="19" t="str">
        <f t="shared" si="4"/>
        <v/>
      </c>
      <c r="G19" s="22" t="str">
        <f t="shared" si="5"/>
        <v/>
      </c>
      <c r="H19" s="23" t="str">
        <f t="shared" si="6"/>
        <v/>
      </c>
      <c r="I19" s="11"/>
      <c r="J19" s="24"/>
      <c r="K19" s="12"/>
      <c r="L19" s="11"/>
    </row>
    <row r="20" spans="1:12" x14ac:dyDescent="0.3">
      <c r="A20" s="12"/>
      <c r="B20" s="17" t="str">
        <f t="shared" si="0"/>
        <v/>
      </c>
      <c r="C20" s="19" t="str">
        <f t="shared" si="1"/>
        <v/>
      </c>
      <c r="D20" s="20" t="str">
        <f t="shared" si="2"/>
        <v/>
      </c>
      <c r="E20" s="19" t="str">
        <f t="shared" si="3"/>
        <v/>
      </c>
      <c r="F20" s="19" t="str">
        <f t="shared" si="4"/>
        <v/>
      </c>
      <c r="G20" s="22" t="str">
        <f t="shared" si="5"/>
        <v/>
      </c>
      <c r="H20" s="23" t="str">
        <f t="shared" si="6"/>
        <v/>
      </c>
      <c r="I20" s="11"/>
      <c r="J20" s="24"/>
      <c r="K20" s="12"/>
      <c r="L20" s="11"/>
    </row>
    <row r="21" spans="1:12" x14ac:dyDescent="0.3">
      <c r="A21" s="12"/>
      <c r="B21" s="17" t="str">
        <f t="shared" si="0"/>
        <v/>
      </c>
      <c r="C21" s="19" t="str">
        <f t="shared" si="1"/>
        <v/>
      </c>
      <c r="D21" s="20" t="str">
        <f t="shared" si="2"/>
        <v/>
      </c>
      <c r="E21" s="19" t="str">
        <f t="shared" si="3"/>
        <v/>
      </c>
      <c r="F21" s="19" t="str">
        <f t="shared" si="4"/>
        <v/>
      </c>
      <c r="G21" s="22" t="str">
        <f t="shared" si="5"/>
        <v/>
      </c>
      <c r="H21" s="23" t="str">
        <f t="shared" si="6"/>
        <v/>
      </c>
      <c r="I21" s="11"/>
      <c r="J21" s="24"/>
      <c r="K21" s="12"/>
      <c r="L21" s="11"/>
    </row>
    <row r="22" spans="1:12" x14ac:dyDescent="0.3">
      <c r="A22" s="12"/>
      <c r="B22" s="17" t="str">
        <f t="shared" si="0"/>
        <v/>
      </c>
      <c r="C22" s="19" t="str">
        <f t="shared" si="1"/>
        <v/>
      </c>
      <c r="D22" s="20" t="str">
        <f t="shared" si="2"/>
        <v/>
      </c>
      <c r="E22" s="19" t="str">
        <f t="shared" si="3"/>
        <v/>
      </c>
      <c r="F22" s="19" t="str">
        <f t="shared" si="4"/>
        <v/>
      </c>
      <c r="G22" s="22" t="str">
        <f t="shared" si="5"/>
        <v/>
      </c>
      <c r="H22" s="23" t="str">
        <f t="shared" si="6"/>
        <v/>
      </c>
      <c r="I22" s="11"/>
      <c r="J22" s="24"/>
      <c r="K22" s="12"/>
      <c r="L22" s="11"/>
    </row>
    <row r="23" spans="1:12" x14ac:dyDescent="0.3">
      <c r="A23" s="12"/>
      <c r="B23" s="17" t="str">
        <f t="shared" si="0"/>
        <v/>
      </c>
      <c r="C23" s="19" t="str">
        <f t="shared" si="1"/>
        <v/>
      </c>
      <c r="D23" s="20" t="str">
        <f t="shared" si="2"/>
        <v/>
      </c>
      <c r="E23" s="19" t="str">
        <f t="shared" si="3"/>
        <v/>
      </c>
      <c r="F23" s="19" t="str">
        <f t="shared" si="4"/>
        <v/>
      </c>
      <c r="G23" s="22" t="str">
        <f t="shared" si="5"/>
        <v/>
      </c>
      <c r="H23" s="23" t="str">
        <f t="shared" si="6"/>
        <v/>
      </c>
      <c r="I23" s="11"/>
      <c r="J23" s="24"/>
      <c r="K23" s="12"/>
      <c r="L23" s="11"/>
    </row>
    <row r="24" spans="1:12" x14ac:dyDescent="0.3">
      <c r="A24" s="12"/>
      <c r="B24" s="17" t="str">
        <f t="shared" si="0"/>
        <v/>
      </c>
      <c r="C24" s="19" t="str">
        <f t="shared" si="1"/>
        <v/>
      </c>
      <c r="D24" s="20" t="str">
        <f t="shared" si="2"/>
        <v/>
      </c>
      <c r="E24" s="19" t="str">
        <f t="shared" si="3"/>
        <v/>
      </c>
      <c r="F24" s="19" t="str">
        <f t="shared" si="4"/>
        <v/>
      </c>
      <c r="G24" s="22" t="str">
        <f t="shared" si="5"/>
        <v/>
      </c>
      <c r="H24" s="23" t="str">
        <f t="shared" si="6"/>
        <v/>
      </c>
      <c r="I24" s="11"/>
      <c r="J24" s="24"/>
      <c r="K24" s="12"/>
      <c r="L24" s="11"/>
    </row>
    <row r="25" spans="1:12" x14ac:dyDescent="0.3">
      <c r="A25" s="12"/>
      <c r="B25" s="17" t="str">
        <f t="shared" si="0"/>
        <v/>
      </c>
      <c r="C25" s="19" t="str">
        <f t="shared" si="1"/>
        <v/>
      </c>
      <c r="D25" s="20" t="str">
        <f t="shared" si="2"/>
        <v/>
      </c>
      <c r="E25" s="19" t="str">
        <f t="shared" si="3"/>
        <v/>
      </c>
      <c r="F25" s="19" t="str">
        <f t="shared" si="4"/>
        <v/>
      </c>
      <c r="G25" s="22" t="str">
        <f t="shared" si="5"/>
        <v/>
      </c>
      <c r="H25" s="23" t="str">
        <f t="shared" si="6"/>
        <v/>
      </c>
      <c r="I25" s="11"/>
      <c r="J25" s="24"/>
      <c r="K25" s="12"/>
      <c r="L25" s="11"/>
    </row>
    <row r="26" spans="1:12" x14ac:dyDescent="0.3">
      <c r="A26" s="12"/>
      <c r="B26" s="17" t="str">
        <f t="shared" si="0"/>
        <v/>
      </c>
      <c r="C26" s="19" t="str">
        <f t="shared" si="1"/>
        <v/>
      </c>
      <c r="D26" s="20" t="str">
        <f t="shared" si="2"/>
        <v/>
      </c>
      <c r="E26" s="19" t="str">
        <f t="shared" si="3"/>
        <v/>
      </c>
      <c r="F26" s="19" t="str">
        <f t="shared" si="4"/>
        <v/>
      </c>
      <c r="G26" s="22" t="str">
        <f t="shared" si="5"/>
        <v/>
      </c>
      <c r="H26" s="23" t="str">
        <f t="shared" si="6"/>
        <v/>
      </c>
      <c r="I26" s="11"/>
      <c r="J26" s="24"/>
      <c r="K26" s="12"/>
      <c r="L26" s="11"/>
    </row>
    <row r="27" spans="1:12" x14ac:dyDescent="0.3">
      <c r="A27" s="12"/>
      <c r="B27" s="17" t="str">
        <f t="shared" si="0"/>
        <v/>
      </c>
      <c r="C27" s="19" t="str">
        <f t="shared" si="1"/>
        <v/>
      </c>
      <c r="D27" s="20" t="str">
        <f t="shared" si="2"/>
        <v/>
      </c>
      <c r="E27" s="19" t="str">
        <f t="shared" si="3"/>
        <v/>
      </c>
      <c r="F27" s="19" t="str">
        <f t="shared" si="4"/>
        <v/>
      </c>
      <c r="G27" s="22" t="str">
        <f t="shared" si="5"/>
        <v/>
      </c>
      <c r="H27" s="23" t="str">
        <f t="shared" si="6"/>
        <v/>
      </c>
      <c r="I27" s="11"/>
      <c r="J27" s="24"/>
      <c r="K27" s="12"/>
      <c r="L27" s="11"/>
    </row>
    <row r="28" spans="1:12" x14ac:dyDescent="0.3">
      <c r="A28" s="12"/>
      <c r="B28" s="17" t="str">
        <f t="shared" si="0"/>
        <v/>
      </c>
      <c r="C28" s="19" t="str">
        <f t="shared" si="1"/>
        <v/>
      </c>
      <c r="D28" s="20" t="str">
        <f t="shared" si="2"/>
        <v/>
      </c>
      <c r="E28" s="19" t="str">
        <f t="shared" si="3"/>
        <v/>
      </c>
      <c r="F28" s="19" t="str">
        <f t="shared" si="4"/>
        <v/>
      </c>
      <c r="G28" s="22" t="str">
        <f t="shared" si="5"/>
        <v/>
      </c>
      <c r="H28" s="23" t="str">
        <f t="shared" si="6"/>
        <v/>
      </c>
      <c r="I28" s="11"/>
      <c r="J28" s="24"/>
      <c r="K28" s="12"/>
      <c r="L28" s="11"/>
    </row>
    <row r="29" spans="1:12" x14ac:dyDescent="0.3">
      <c r="A29" s="12"/>
      <c r="B29" s="17" t="str">
        <f t="shared" si="0"/>
        <v/>
      </c>
      <c r="C29" s="19" t="str">
        <f t="shared" si="1"/>
        <v/>
      </c>
      <c r="D29" s="20" t="str">
        <f t="shared" si="2"/>
        <v/>
      </c>
      <c r="E29" s="19" t="str">
        <f t="shared" si="3"/>
        <v/>
      </c>
      <c r="F29" s="19" t="str">
        <f t="shared" si="4"/>
        <v/>
      </c>
      <c r="G29" s="22" t="str">
        <f t="shared" si="5"/>
        <v/>
      </c>
      <c r="H29" s="23" t="str">
        <f t="shared" si="6"/>
        <v/>
      </c>
      <c r="I29" s="11"/>
      <c r="J29" s="24"/>
      <c r="K29" s="12"/>
      <c r="L29" s="11"/>
    </row>
    <row r="30" spans="1:12" x14ac:dyDescent="0.3">
      <c r="A30" s="12"/>
      <c r="B30" s="17" t="str">
        <f t="shared" si="0"/>
        <v/>
      </c>
      <c r="C30" s="19" t="str">
        <f t="shared" si="1"/>
        <v/>
      </c>
      <c r="D30" s="20" t="str">
        <f t="shared" si="2"/>
        <v/>
      </c>
      <c r="E30" s="19" t="str">
        <f t="shared" si="3"/>
        <v/>
      </c>
      <c r="F30" s="19" t="str">
        <f t="shared" si="4"/>
        <v/>
      </c>
      <c r="G30" s="22" t="str">
        <f t="shared" si="5"/>
        <v/>
      </c>
      <c r="H30" s="23" t="str">
        <f t="shared" si="6"/>
        <v/>
      </c>
      <c r="I30" s="11"/>
      <c r="J30" s="24"/>
      <c r="K30" s="12"/>
      <c r="L30" s="11"/>
    </row>
    <row r="31" spans="1:12" x14ac:dyDescent="0.3">
      <c r="A31" s="12"/>
      <c r="B31" s="17" t="str">
        <f t="shared" si="0"/>
        <v/>
      </c>
      <c r="C31" s="19" t="str">
        <f t="shared" si="1"/>
        <v/>
      </c>
      <c r="D31" s="20" t="str">
        <f t="shared" si="2"/>
        <v/>
      </c>
      <c r="E31" s="19" t="str">
        <f t="shared" si="3"/>
        <v/>
      </c>
      <c r="F31" s="19" t="str">
        <f t="shared" si="4"/>
        <v/>
      </c>
      <c r="G31" s="22" t="str">
        <f t="shared" si="5"/>
        <v/>
      </c>
      <c r="H31" s="23" t="str">
        <f t="shared" si="6"/>
        <v/>
      </c>
      <c r="I31" s="11"/>
      <c r="J31" s="24"/>
      <c r="K31" s="12"/>
      <c r="L31" s="11"/>
    </row>
    <row r="32" spans="1:12" x14ac:dyDescent="0.3">
      <c r="A32" s="12"/>
      <c r="B32" s="17" t="str">
        <f t="shared" si="0"/>
        <v/>
      </c>
      <c r="C32" s="19" t="str">
        <f t="shared" si="1"/>
        <v/>
      </c>
      <c r="D32" s="20" t="str">
        <f t="shared" si="2"/>
        <v/>
      </c>
      <c r="E32" s="19" t="str">
        <f t="shared" si="3"/>
        <v/>
      </c>
      <c r="F32" s="19" t="str">
        <f t="shared" si="4"/>
        <v/>
      </c>
      <c r="G32" s="22" t="str">
        <f t="shared" si="5"/>
        <v/>
      </c>
      <c r="H32" s="23" t="str">
        <f t="shared" si="6"/>
        <v/>
      </c>
      <c r="I32" s="11"/>
      <c r="J32" s="24"/>
      <c r="K32" s="12"/>
      <c r="L32" s="11"/>
    </row>
    <row r="33" spans="1:12" x14ac:dyDescent="0.3">
      <c r="A33" s="12"/>
      <c r="B33" s="17" t="str">
        <f t="shared" si="0"/>
        <v/>
      </c>
      <c r="C33" s="19" t="str">
        <f t="shared" si="1"/>
        <v/>
      </c>
      <c r="D33" s="20" t="str">
        <f t="shared" si="2"/>
        <v/>
      </c>
      <c r="E33" s="19" t="str">
        <f t="shared" si="3"/>
        <v/>
      </c>
      <c r="F33" s="19" t="str">
        <f t="shared" si="4"/>
        <v/>
      </c>
      <c r="G33" s="22" t="str">
        <f t="shared" si="5"/>
        <v/>
      </c>
      <c r="H33" s="23" t="str">
        <f t="shared" si="6"/>
        <v/>
      </c>
      <c r="I33" s="11"/>
      <c r="J33" s="24"/>
      <c r="K33" s="12"/>
      <c r="L33" s="11"/>
    </row>
    <row r="34" spans="1:12" x14ac:dyDescent="0.3">
      <c r="A34" s="12"/>
      <c r="B34" s="17" t="str">
        <f t="shared" si="0"/>
        <v/>
      </c>
      <c r="C34" s="19" t="str">
        <f t="shared" si="1"/>
        <v/>
      </c>
      <c r="D34" s="20" t="str">
        <f t="shared" si="2"/>
        <v/>
      </c>
      <c r="E34" s="19" t="str">
        <f t="shared" si="3"/>
        <v/>
      </c>
      <c r="F34" s="19" t="str">
        <f t="shared" si="4"/>
        <v/>
      </c>
      <c r="G34" s="22" t="str">
        <f t="shared" si="5"/>
        <v/>
      </c>
      <c r="H34" s="23" t="str">
        <f t="shared" si="6"/>
        <v/>
      </c>
      <c r="I34" s="11"/>
      <c r="J34" s="24"/>
      <c r="K34" s="12"/>
      <c r="L34" s="11"/>
    </row>
    <row r="35" spans="1:12" x14ac:dyDescent="0.3">
      <c r="A35" s="12"/>
      <c r="B35" s="17" t="str">
        <f t="shared" si="0"/>
        <v/>
      </c>
      <c r="C35" s="19" t="str">
        <f t="shared" si="1"/>
        <v/>
      </c>
      <c r="D35" s="20" t="str">
        <f t="shared" si="2"/>
        <v/>
      </c>
      <c r="E35" s="19" t="str">
        <f t="shared" si="3"/>
        <v/>
      </c>
      <c r="F35" s="19" t="str">
        <f t="shared" si="4"/>
        <v/>
      </c>
      <c r="G35" s="22" t="str">
        <f t="shared" si="5"/>
        <v/>
      </c>
      <c r="H35" s="23" t="str">
        <f t="shared" si="6"/>
        <v/>
      </c>
      <c r="I35" s="11"/>
      <c r="J35" s="24"/>
      <c r="K35" s="12"/>
      <c r="L35" s="11"/>
    </row>
    <row r="36" spans="1:12" x14ac:dyDescent="0.3">
      <c r="A36" s="12"/>
      <c r="B36" s="17" t="str">
        <f t="shared" ref="B36:B67" si="7">IF(A36="","",IFERROR(VLOOKUP(A36,StudentLookup,5,FALSE),"Not Found"))</f>
        <v/>
      </c>
      <c r="C36" s="19" t="str">
        <f t="shared" ref="C36:C53" si="8">IF(A36="","",IFERROR(VLOOKUP(A36,GradebookLookup,19,FALSE),""))</f>
        <v/>
      </c>
      <c r="D36" s="20" t="str">
        <f t="shared" ref="D36:D53" si="9">IF(A36="","",IFERROR(VLOOKUP(A36,AttLookup,29,FALSE),""))</f>
        <v/>
      </c>
      <c r="E36" s="19" t="str">
        <f t="shared" ref="E36:E53" si="10">IF(A36="","",IFERROR(VLOOKUP(A36,AttLookup,25,FALSE),""))</f>
        <v/>
      </c>
      <c r="F36" s="19" t="str">
        <f t="shared" ref="F36:F53" si="11">IF(A36="","",IFERROR(VLOOKUP(A36,GradebookLookup,21,FALSE),""))</f>
        <v/>
      </c>
      <c r="G36" s="22" t="str">
        <f t="shared" ref="G36:G67" si="12">IF(A36="","",IF(AND(C36="",D36=""),"",IF(OR(AND(ISNUMBER(C36),C36&lt;AtRiskGrade),AND(ISNUMBER(D36),D36&lt;AtRiskAttend),AND(ISNUMBER(E36),E36&gt;=AtRiskAbsence),AND(ISNUMBER(F36),F36&gt;=AtRiskMissing)),"HIGH",IF(OR(AND(ISNUMBER(C36),C36&lt;WarningGrade),AND(ISNUMBER(D36),D36&lt;MinAttendance)),"MEDIUM","LOW"))))</f>
        <v/>
      </c>
      <c r="H36" s="23" t="str">
        <f t="shared" ref="H36:H67" si="13">IF(G36="","",TRIM(IF(AND(ISNUMBER(C36),C36&lt;AtRiskGrade),"Low Grade; ","")&amp;IF(AND(ISNUMBER(D36),D36&lt;AtRiskAttend),"Low Attendance; ","")&amp;IF(AND(ISNUMBER(E36),E36&gt;=AtRiskAbsence),"Excessive Absences; ","")&amp;IF(AND(ISNUMBER(F36),F36&gt;=AtRiskMissing),"Missing Assessments; ","")&amp;IF(AND(ISNUMBER(C36),C36&lt;WarningGrade,C36&gt;=AtRiskGrade),"Below Warning Grade; ","")))</f>
        <v/>
      </c>
      <c r="I36" s="11"/>
      <c r="J36" s="24"/>
      <c r="K36" s="12"/>
      <c r="L36" s="11"/>
    </row>
    <row r="37" spans="1:12" x14ac:dyDescent="0.3">
      <c r="A37" s="12"/>
      <c r="B37" s="17" t="str">
        <f t="shared" si="7"/>
        <v/>
      </c>
      <c r="C37" s="19" t="str">
        <f t="shared" si="8"/>
        <v/>
      </c>
      <c r="D37" s="20" t="str">
        <f t="shared" si="9"/>
        <v/>
      </c>
      <c r="E37" s="19" t="str">
        <f t="shared" si="10"/>
        <v/>
      </c>
      <c r="F37" s="19" t="str">
        <f t="shared" si="11"/>
        <v/>
      </c>
      <c r="G37" s="22" t="str">
        <f t="shared" si="12"/>
        <v/>
      </c>
      <c r="H37" s="23" t="str">
        <f t="shared" si="13"/>
        <v/>
      </c>
      <c r="I37" s="11"/>
      <c r="J37" s="24"/>
      <c r="K37" s="12"/>
      <c r="L37" s="11"/>
    </row>
    <row r="38" spans="1:12" x14ac:dyDescent="0.3">
      <c r="A38" s="12"/>
      <c r="B38" s="17" t="str">
        <f t="shared" si="7"/>
        <v/>
      </c>
      <c r="C38" s="19" t="str">
        <f t="shared" si="8"/>
        <v/>
      </c>
      <c r="D38" s="20" t="str">
        <f t="shared" si="9"/>
        <v/>
      </c>
      <c r="E38" s="19" t="str">
        <f t="shared" si="10"/>
        <v/>
      </c>
      <c r="F38" s="19" t="str">
        <f t="shared" si="11"/>
        <v/>
      </c>
      <c r="G38" s="22" t="str">
        <f t="shared" si="12"/>
        <v/>
      </c>
      <c r="H38" s="23" t="str">
        <f t="shared" si="13"/>
        <v/>
      </c>
      <c r="I38" s="11"/>
      <c r="J38" s="24"/>
      <c r="K38" s="12"/>
      <c r="L38" s="11"/>
    </row>
    <row r="39" spans="1:12" x14ac:dyDescent="0.3">
      <c r="A39" s="12"/>
      <c r="B39" s="17" t="str">
        <f t="shared" si="7"/>
        <v/>
      </c>
      <c r="C39" s="19" t="str">
        <f t="shared" si="8"/>
        <v/>
      </c>
      <c r="D39" s="20" t="str">
        <f t="shared" si="9"/>
        <v/>
      </c>
      <c r="E39" s="19" t="str">
        <f t="shared" si="10"/>
        <v/>
      </c>
      <c r="F39" s="19" t="str">
        <f t="shared" si="11"/>
        <v/>
      </c>
      <c r="G39" s="22" t="str">
        <f t="shared" si="12"/>
        <v/>
      </c>
      <c r="H39" s="23" t="str">
        <f t="shared" si="13"/>
        <v/>
      </c>
      <c r="I39" s="11"/>
      <c r="J39" s="24"/>
      <c r="K39" s="12"/>
      <c r="L39" s="11"/>
    </row>
    <row r="40" spans="1:12" x14ac:dyDescent="0.3">
      <c r="A40" s="12"/>
      <c r="B40" s="17" t="str">
        <f t="shared" si="7"/>
        <v/>
      </c>
      <c r="C40" s="19" t="str">
        <f t="shared" si="8"/>
        <v/>
      </c>
      <c r="D40" s="20" t="str">
        <f t="shared" si="9"/>
        <v/>
      </c>
      <c r="E40" s="19" t="str">
        <f t="shared" si="10"/>
        <v/>
      </c>
      <c r="F40" s="19" t="str">
        <f t="shared" si="11"/>
        <v/>
      </c>
      <c r="G40" s="22" t="str">
        <f t="shared" si="12"/>
        <v/>
      </c>
      <c r="H40" s="23" t="str">
        <f t="shared" si="13"/>
        <v/>
      </c>
      <c r="I40" s="11"/>
      <c r="J40" s="24"/>
      <c r="K40" s="12"/>
      <c r="L40" s="11"/>
    </row>
    <row r="41" spans="1:12" x14ac:dyDescent="0.3">
      <c r="A41" s="12"/>
      <c r="B41" s="17" t="str">
        <f t="shared" si="7"/>
        <v/>
      </c>
      <c r="C41" s="19" t="str">
        <f t="shared" si="8"/>
        <v/>
      </c>
      <c r="D41" s="20" t="str">
        <f t="shared" si="9"/>
        <v/>
      </c>
      <c r="E41" s="19" t="str">
        <f t="shared" si="10"/>
        <v/>
      </c>
      <c r="F41" s="19" t="str">
        <f t="shared" si="11"/>
        <v/>
      </c>
      <c r="G41" s="22" t="str">
        <f t="shared" si="12"/>
        <v/>
      </c>
      <c r="H41" s="23" t="str">
        <f t="shared" si="13"/>
        <v/>
      </c>
      <c r="I41" s="11"/>
      <c r="J41" s="24"/>
      <c r="K41" s="12"/>
      <c r="L41" s="11"/>
    </row>
    <row r="42" spans="1:12" x14ac:dyDescent="0.3">
      <c r="A42" s="12"/>
      <c r="B42" s="17" t="str">
        <f t="shared" si="7"/>
        <v/>
      </c>
      <c r="C42" s="19" t="str">
        <f t="shared" si="8"/>
        <v/>
      </c>
      <c r="D42" s="20" t="str">
        <f t="shared" si="9"/>
        <v/>
      </c>
      <c r="E42" s="19" t="str">
        <f t="shared" si="10"/>
        <v/>
      </c>
      <c r="F42" s="19" t="str">
        <f t="shared" si="11"/>
        <v/>
      </c>
      <c r="G42" s="22" t="str">
        <f t="shared" si="12"/>
        <v/>
      </c>
      <c r="H42" s="23" t="str">
        <f t="shared" si="13"/>
        <v/>
      </c>
      <c r="I42" s="11"/>
      <c r="J42" s="24"/>
      <c r="K42" s="12"/>
      <c r="L42" s="11"/>
    </row>
    <row r="43" spans="1:12" x14ac:dyDescent="0.3">
      <c r="A43" s="12"/>
      <c r="B43" s="17" t="str">
        <f t="shared" si="7"/>
        <v/>
      </c>
      <c r="C43" s="19" t="str">
        <f t="shared" si="8"/>
        <v/>
      </c>
      <c r="D43" s="20" t="str">
        <f t="shared" si="9"/>
        <v/>
      </c>
      <c r="E43" s="19" t="str">
        <f t="shared" si="10"/>
        <v/>
      </c>
      <c r="F43" s="19" t="str">
        <f t="shared" si="11"/>
        <v/>
      </c>
      <c r="G43" s="22" t="str">
        <f t="shared" si="12"/>
        <v/>
      </c>
      <c r="H43" s="23" t="str">
        <f t="shared" si="13"/>
        <v/>
      </c>
      <c r="I43" s="11"/>
      <c r="J43" s="24"/>
      <c r="K43" s="12"/>
      <c r="L43" s="11"/>
    </row>
    <row r="44" spans="1:12" x14ac:dyDescent="0.3">
      <c r="A44" s="12"/>
      <c r="B44" s="17" t="str">
        <f t="shared" si="7"/>
        <v/>
      </c>
      <c r="C44" s="19" t="str">
        <f t="shared" si="8"/>
        <v/>
      </c>
      <c r="D44" s="20" t="str">
        <f t="shared" si="9"/>
        <v/>
      </c>
      <c r="E44" s="19" t="str">
        <f t="shared" si="10"/>
        <v/>
      </c>
      <c r="F44" s="19" t="str">
        <f t="shared" si="11"/>
        <v/>
      </c>
      <c r="G44" s="22" t="str">
        <f t="shared" si="12"/>
        <v/>
      </c>
      <c r="H44" s="23" t="str">
        <f t="shared" si="13"/>
        <v/>
      </c>
      <c r="I44" s="11"/>
      <c r="J44" s="24"/>
      <c r="K44" s="12"/>
      <c r="L44" s="11"/>
    </row>
    <row r="45" spans="1:12" x14ac:dyDescent="0.3">
      <c r="A45" s="12"/>
      <c r="B45" s="17" t="str">
        <f t="shared" si="7"/>
        <v/>
      </c>
      <c r="C45" s="19" t="str">
        <f t="shared" si="8"/>
        <v/>
      </c>
      <c r="D45" s="20" t="str">
        <f t="shared" si="9"/>
        <v/>
      </c>
      <c r="E45" s="19" t="str">
        <f t="shared" si="10"/>
        <v/>
      </c>
      <c r="F45" s="19" t="str">
        <f t="shared" si="11"/>
        <v/>
      </c>
      <c r="G45" s="22" t="str">
        <f t="shared" si="12"/>
        <v/>
      </c>
      <c r="H45" s="23" t="str">
        <f t="shared" si="13"/>
        <v/>
      </c>
      <c r="I45" s="11"/>
      <c r="J45" s="24"/>
      <c r="K45" s="12"/>
      <c r="L45" s="11"/>
    </row>
    <row r="46" spans="1:12" x14ac:dyDescent="0.3">
      <c r="A46" s="12"/>
      <c r="B46" s="17" t="str">
        <f t="shared" si="7"/>
        <v/>
      </c>
      <c r="C46" s="19" t="str">
        <f t="shared" si="8"/>
        <v/>
      </c>
      <c r="D46" s="20" t="str">
        <f t="shared" si="9"/>
        <v/>
      </c>
      <c r="E46" s="19" t="str">
        <f t="shared" si="10"/>
        <v/>
      </c>
      <c r="F46" s="19" t="str">
        <f t="shared" si="11"/>
        <v/>
      </c>
      <c r="G46" s="22" t="str">
        <f t="shared" si="12"/>
        <v/>
      </c>
      <c r="H46" s="23" t="str">
        <f t="shared" si="13"/>
        <v/>
      </c>
      <c r="I46" s="11"/>
      <c r="J46" s="24"/>
      <c r="K46" s="12"/>
      <c r="L46" s="11"/>
    </row>
    <row r="47" spans="1:12" x14ac:dyDescent="0.3">
      <c r="A47" s="12"/>
      <c r="B47" s="17" t="str">
        <f t="shared" si="7"/>
        <v/>
      </c>
      <c r="C47" s="19" t="str">
        <f t="shared" si="8"/>
        <v/>
      </c>
      <c r="D47" s="20" t="str">
        <f t="shared" si="9"/>
        <v/>
      </c>
      <c r="E47" s="19" t="str">
        <f t="shared" si="10"/>
        <v/>
      </c>
      <c r="F47" s="19" t="str">
        <f t="shared" si="11"/>
        <v/>
      </c>
      <c r="G47" s="22" t="str">
        <f t="shared" si="12"/>
        <v/>
      </c>
      <c r="H47" s="23" t="str">
        <f t="shared" si="13"/>
        <v/>
      </c>
      <c r="I47" s="11"/>
      <c r="J47" s="24"/>
      <c r="K47" s="12"/>
      <c r="L47" s="11"/>
    </row>
    <row r="48" spans="1:12" x14ac:dyDescent="0.3">
      <c r="A48" s="12"/>
      <c r="B48" s="17" t="str">
        <f t="shared" si="7"/>
        <v/>
      </c>
      <c r="C48" s="19" t="str">
        <f t="shared" si="8"/>
        <v/>
      </c>
      <c r="D48" s="20" t="str">
        <f t="shared" si="9"/>
        <v/>
      </c>
      <c r="E48" s="19" t="str">
        <f t="shared" si="10"/>
        <v/>
      </c>
      <c r="F48" s="19" t="str">
        <f t="shared" si="11"/>
        <v/>
      </c>
      <c r="G48" s="22" t="str">
        <f t="shared" si="12"/>
        <v/>
      </c>
      <c r="H48" s="23" t="str">
        <f t="shared" si="13"/>
        <v/>
      </c>
      <c r="I48" s="11"/>
      <c r="J48" s="24"/>
      <c r="K48" s="12"/>
      <c r="L48" s="11"/>
    </row>
    <row r="49" spans="1:12" x14ac:dyDescent="0.3">
      <c r="A49" s="12"/>
      <c r="B49" s="17" t="str">
        <f t="shared" si="7"/>
        <v/>
      </c>
      <c r="C49" s="19" t="str">
        <f t="shared" si="8"/>
        <v/>
      </c>
      <c r="D49" s="20" t="str">
        <f t="shared" si="9"/>
        <v/>
      </c>
      <c r="E49" s="19" t="str">
        <f t="shared" si="10"/>
        <v/>
      </c>
      <c r="F49" s="19" t="str">
        <f t="shared" si="11"/>
        <v/>
      </c>
      <c r="G49" s="22" t="str">
        <f t="shared" si="12"/>
        <v/>
      </c>
      <c r="H49" s="23" t="str">
        <f t="shared" si="13"/>
        <v/>
      </c>
      <c r="I49" s="11"/>
      <c r="J49" s="24"/>
      <c r="K49" s="12"/>
      <c r="L49" s="11"/>
    </row>
    <row r="50" spans="1:12" x14ac:dyDescent="0.3">
      <c r="A50" s="12"/>
      <c r="B50" s="17" t="str">
        <f t="shared" si="7"/>
        <v/>
      </c>
      <c r="C50" s="19" t="str">
        <f t="shared" si="8"/>
        <v/>
      </c>
      <c r="D50" s="20" t="str">
        <f t="shared" si="9"/>
        <v/>
      </c>
      <c r="E50" s="19" t="str">
        <f t="shared" si="10"/>
        <v/>
      </c>
      <c r="F50" s="19" t="str">
        <f t="shared" si="11"/>
        <v/>
      </c>
      <c r="G50" s="22" t="str">
        <f t="shared" si="12"/>
        <v/>
      </c>
      <c r="H50" s="23" t="str">
        <f t="shared" si="13"/>
        <v/>
      </c>
      <c r="I50" s="11"/>
      <c r="J50" s="24"/>
      <c r="K50" s="12"/>
      <c r="L50" s="11"/>
    </row>
    <row r="51" spans="1:12" x14ac:dyDescent="0.3">
      <c r="A51" s="12"/>
      <c r="B51" s="17" t="str">
        <f t="shared" si="7"/>
        <v/>
      </c>
      <c r="C51" s="19" t="str">
        <f t="shared" si="8"/>
        <v/>
      </c>
      <c r="D51" s="20" t="str">
        <f t="shared" si="9"/>
        <v/>
      </c>
      <c r="E51" s="19" t="str">
        <f t="shared" si="10"/>
        <v/>
      </c>
      <c r="F51" s="19" t="str">
        <f t="shared" si="11"/>
        <v/>
      </c>
      <c r="G51" s="22" t="str">
        <f t="shared" si="12"/>
        <v/>
      </c>
      <c r="H51" s="23" t="str">
        <f t="shared" si="13"/>
        <v/>
      </c>
      <c r="I51" s="11"/>
      <c r="J51" s="24"/>
      <c r="K51" s="12"/>
      <c r="L51" s="11"/>
    </row>
    <row r="52" spans="1:12" x14ac:dyDescent="0.3">
      <c r="A52" s="12"/>
      <c r="B52" s="17" t="str">
        <f t="shared" si="7"/>
        <v/>
      </c>
      <c r="C52" s="19" t="str">
        <f t="shared" si="8"/>
        <v/>
      </c>
      <c r="D52" s="20" t="str">
        <f t="shared" si="9"/>
        <v/>
      </c>
      <c r="E52" s="19" t="str">
        <f t="shared" si="10"/>
        <v/>
      </c>
      <c r="F52" s="19" t="str">
        <f t="shared" si="11"/>
        <v/>
      </c>
      <c r="G52" s="22" t="str">
        <f t="shared" si="12"/>
        <v/>
      </c>
      <c r="H52" s="23" t="str">
        <f t="shared" si="13"/>
        <v/>
      </c>
      <c r="I52" s="11"/>
      <c r="J52" s="24"/>
      <c r="K52" s="12"/>
      <c r="L52" s="11"/>
    </row>
    <row r="53" spans="1:12" x14ac:dyDescent="0.3">
      <c r="A53" s="12"/>
      <c r="B53" s="17" t="str">
        <f t="shared" si="7"/>
        <v/>
      </c>
      <c r="C53" s="19" t="str">
        <f t="shared" si="8"/>
        <v/>
      </c>
      <c r="D53" s="20" t="str">
        <f t="shared" si="9"/>
        <v/>
      </c>
      <c r="E53" s="19" t="str">
        <f t="shared" si="10"/>
        <v/>
      </c>
      <c r="F53" s="19" t="str">
        <f t="shared" si="11"/>
        <v/>
      </c>
      <c r="G53" s="22" t="str">
        <f t="shared" si="12"/>
        <v/>
      </c>
      <c r="H53" s="23" t="str">
        <f t="shared" si="13"/>
        <v/>
      </c>
      <c r="I53" s="11"/>
      <c r="J53" s="24"/>
      <c r="K53" s="12"/>
      <c r="L53" s="11"/>
    </row>
  </sheetData>
  <mergeCells count="2">
    <mergeCell ref="A2:L2"/>
    <mergeCell ref="A1:L1"/>
  </mergeCells>
  <conditionalFormatting sqref="G4:G53">
    <cfRule type="cellIs" dxfId="53" priority="1" operator="equal">
      <formula>"HIGH"</formula>
    </cfRule>
    <cfRule type="cellIs" dxfId="52" priority="2" operator="equal">
      <formula>"MEDIUM"</formula>
    </cfRule>
    <cfRule type="cellIs" dxfId="51" priority="3" operator="equal">
      <formula>"LOW"</formula>
    </cfRule>
  </conditionalFormatting>
  <conditionalFormatting sqref="K4:K53">
    <cfRule type="cellIs" dxfId="50" priority="4" operator="equal">
      <formula>"Not Started"</formula>
    </cfRule>
    <cfRule type="cellIs" dxfId="49" priority="5" operator="equal">
      <formula>"Ongoing"</formula>
    </cfRule>
    <cfRule type="cellIs" dxfId="48" priority="6" operator="equal">
      <formula>"Completed"</formula>
    </cfRule>
  </conditionalFormatting>
  <conditionalFormatting sqref="J4:J53">
    <cfRule type="expression" dxfId="47" priority="7">
      <formula>AND(J4&lt;&gt;"",J4&lt;TODAY(),K4&lt;&gt;"Completed")</formula>
    </cfRule>
  </conditionalFormatting>
  <dataValidations count="2">
    <dataValidation type="list" allowBlank="1" showErrorMessage="1" errorTitle="Invalid Entry" error="Please select from the list." sqref="I4:I53" xr:uid="{00000000-0002-0000-0700-000000000000}">
      <formula1>"Parent Contact,Tutoring,Extra Activities,Counseling Referral,Remedial Class,Monitor Progress,Other"</formula1>
    </dataValidation>
    <dataValidation type="list" allowBlank="1" showErrorMessage="1" errorTitle="Invalid Entry" error="Please select from the list." sqref="K4:K53" xr:uid="{00000000-0002-0000-0700-000001000000}">
      <formula1>"Not Started,Ongoing,Completed,Monitoring"</formula1>
    </dataValidation>
  </dataValidation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E75B6"/>
  </sheetPr>
  <dimension ref="A1:H42"/>
  <sheetViews>
    <sheetView workbookViewId="0">
      <pane ySplit="3" topLeftCell="A25" activePane="bottomLeft" state="frozen"/>
      <selection pane="bottomLeft" sqref="A1:H1"/>
    </sheetView>
  </sheetViews>
  <sheetFormatPr defaultRowHeight="14.4" x14ac:dyDescent="0.3"/>
  <cols>
    <col min="1" max="1" width="3" customWidth="1"/>
    <col min="2" max="2" width="22" customWidth="1"/>
    <col min="3" max="3" width="28" customWidth="1"/>
    <col min="4" max="4" width="3" customWidth="1"/>
    <col min="5" max="5" width="22" customWidth="1"/>
    <col min="6" max="6" width="28" customWidth="1"/>
    <col min="7" max="8" width="3" customWidth="1"/>
  </cols>
  <sheetData>
    <row r="1" spans="1:8" ht="34.950000000000003" customHeight="1" x14ac:dyDescent="0.3">
      <c r="A1" s="53" t="s">
        <v>233</v>
      </c>
      <c r="B1" s="40"/>
      <c r="C1" s="40"/>
      <c r="D1" s="40"/>
      <c r="E1" s="40"/>
      <c r="F1" s="40"/>
      <c r="G1" s="40"/>
      <c r="H1" s="40"/>
    </row>
    <row r="2" spans="1:8" ht="19.95" customHeight="1" x14ac:dyDescent="0.3">
      <c r="A2" s="50" t="s">
        <v>234</v>
      </c>
      <c r="B2" s="40"/>
      <c r="C2" s="40"/>
      <c r="D2" s="40"/>
      <c r="E2" s="40"/>
      <c r="F2" s="40"/>
      <c r="G2" s="40"/>
      <c r="H2" s="40"/>
    </row>
    <row r="5" spans="1:8" x14ac:dyDescent="0.3">
      <c r="B5" s="67" t="s">
        <v>235</v>
      </c>
      <c r="C5" s="43"/>
    </row>
    <row r="6" spans="1:8" ht="15.6" x14ac:dyDescent="0.3">
      <c r="B6" s="66"/>
      <c r="C6" s="43"/>
    </row>
    <row r="8" spans="1:8" x14ac:dyDescent="0.3">
      <c r="B8" s="46" t="s">
        <v>236</v>
      </c>
      <c r="C8" s="40"/>
    </row>
    <row r="9" spans="1:8" x14ac:dyDescent="0.3">
      <c r="B9" s="10" t="s">
        <v>151</v>
      </c>
      <c r="C9" s="23" t="str">
        <f>IF($B$6="","",IFERROR(VLOOKUP($B$6,StudentLookup,1,FALSE),""))</f>
        <v/>
      </c>
    </row>
    <row r="10" spans="1:8" x14ac:dyDescent="0.3">
      <c r="B10" s="10" t="s">
        <v>237</v>
      </c>
      <c r="C10" s="23" t="str">
        <f>IF($B$6="","",IFERROR(VLOOKUP($B$6,StudentLookup,5,FALSE),""))</f>
        <v/>
      </c>
    </row>
    <row r="11" spans="1:8" x14ac:dyDescent="0.3">
      <c r="B11" s="10" t="s">
        <v>156</v>
      </c>
      <c r="C11" s="23" t="str">
        <f>IF($B$6="","",IFERROR(VLOOKUP($B$6,StudentLookup,6,FALSE),""))</f>
        <v/>
      </c>
    </row>
    <row r="12" spans="1:8" x14ac:dyDescent="0.3">
      <c r="B12" s="10" t="s">
        <v>158</v>
      </c>
      <c r="C12" s="23" t="str">
        <f>IF($B$6="","",IFERROR(VLOOKUP($B$6,StudentLookup,8,FALSE),""))</f>
        <v/>
      </c>
    </row>
    <row r="13" spans="1:8" x14ac:dyDescent="0.3">
      <c r="B13" s="10" t="s">
        <v>238</v>
      </c>
      <c r="C13" s="23" t="str">
        <f>IF($B$6="","",IFERROR(VLOOKUP($B$6,StudentLookup,9,FALSE),""))</f>
        <v/>
      </c>
    </row>
    <row r="14" spans="1:8" x14ac:dyDescent="0.3">
      <c r="B14" s="10" t="s">
        <v>160</v>
      </c>
      <c r="C14" s="23" t="str">
        <f>IF($B$6="","",IFERROR(VLOOKUP($B$6,StudentLookup,10,FALSE),""))</f>
        <v/>
      </c>
    </row>
    <row r="15" spans="1:8" x14ac:dyDescent="0.3">
      <c r="B15" s="10" t="s">
        <v>163</v>
      </c>
      <c r="C15" s="23" t="str">
        <f>IF($B$6="","",IFERROR(VLOOKUP($B$6,StudentLookup,13,FALSE),""))</f>
        <v/>
      </c>
    </row>
    <row r="17" spans="2:3" x14ac:dyDescent="0.3">
      <c r="B17" s="46" t="s">
        <v>239</v>
      </c>
      <c r="C17" s="40"/>
    </row>
    <row r="18" spans="2:3" x14ac:dyDescent="0.3">
      <c r="B18" s="10" t="s">
        <v>240</v>
      </c>
      <c r="C18" s="25" t="str">
        <f>IF($B$6="","",IFERROR(VLOOKUP($B$6,GradebookLookup,8,FALSE),""))</f>
        <v/>
      </c>
    </row>
    <row r="19" spans="2:3" x14ac:dyDescent="0.3">
      <c r="B19" s="10" t="s">
        <v>241</v>
      </c>
      <c r="C19" s="25" t="str">
        <f>IF($B$6="","",IFERROR(VLOOKUP($B$6,GradebookLookup,14,FALSE),""))</f>
        <v/>
      </c>
    </row>
    <row r="20" spans="2:3" x14ac:dyDescent="0.3">
      <c r="B20" s="10" t="s">
        <v>242</v>
      </c>
      <c r="C20" s="25" t="str">
        <f>IF($B$6="","",IFERROR(VLOOKUP($B$6,GradebookLookup,18,FALSE),""))</f>
        <v/>
      </c>
    </row>
    <row r="21" spans="2:3" x14ac:dyDescent="0.3">
      <c r="B21" s="10" t="s">
        <v>224</v>
      </c>
      <c r="C21" s="23" t="str">
        <f>IF($B$6="","",IFERROR(VLOOKUP($B$6,GradebookLookup,19,FALSE),""))</f>
        <v/>
      </c>
    </row>
    <row r="22" spans="2:3" x14ac:dyDescent="0.3">
      <c r="B22" s="10" t="s">
        <v>243</v>
      </c>
      <c r="C22" s="23" t="str">
        <f>IF($B$6="","",IFERROR(VLOOKUP($B$6,GradebookLookup,20,FALSE),""))</f>
        <v/>
      </c>
    </row>
    <row r="23" spans="2:3" x14ac:dyDescent="0.3">
      <c r="B23" s="10" t="s">
        <v>226</v>
      </c>
      <c r="C23" s="23" t="str">
        <f>IF($B$6="","",IFERROR(VLOOKUP($B$6,GradebookLookup,21,FALSE),"No"))</f>
        <v/>
      </c>
    </row>
    <row r="25" spans="2:3" x14ac:dyDescent="0.3">
      <c r="B25" s="46" t="s">
        <v>244</v>
      </c>
      <c r="C25" s="40"/>
    </row>
    <row r="26" spans="2:3" x14ac:dyDescent="0.3">
      <c r="B26" s="10" t="s">
        <v>206</v>
      </c>
      <c r="C26" s="23" t="str">
        <f>IF($B$6="","",IFERROR(VLOOKUP($B$6,AttLookup,24,FALSE),""))</f>
        <v/>
      </c>
    </row>
    <row r="27" spans="2:3" x14ac:dyDescent="0.3">
      <c r="B27" s="10" t="s">
        <v>207</v>
      </c>
      <c r="C27" s="23" t="str">
        <f>IF($B$6="","",IFERROR(VLOOKUP($B$6,AttLookup,25,FALSE),""))</f>
        <v/>
      </c>
    </row>
    <row r="28" spans="2:3" x14ac:dyDescent="0.3">
      <c r="B28" s="10" t="s">
        <v>208</v>
      </c>
      <c r="C28" s="23" t="str">
        <f>IF($B$6="","",IFERROR(VLOOKUP($B$6,AttLookup,26,FALSE),""))</f>
        <v/>
      </c>
    </row>
    <row r="29" spans="2:3" x14ac:dyDescent="0.3">
      <c r="B29" s="10" t="s">
        <v>209</v>
      </c>
      <c r="C29" s="23" t="str">
        <f>IF($B$6="","",IFERROR(VLOOKUP($B$6,AttLookup,27,FALSE),""))</f>
        <v/>
      </c>
    </row>
    <row r="30" spans="2:3" x14ac:dyDescent="0.3">
      <c r="B30" s="10" t="s">
        <v>211</v>
      </c>
      <c r="C30" s="25" t="str">
        <f>IF($B$6="","",IFERROR(VLOOKUP($B$6,AttLookup,29,FALSE),""))</f>
        <v/>
      </c>
    </row>
    <row r="32" spans="2:3" x14ac:dyDescent="0.3">
      <c r="B32" s="46" t="s">
        <v>245</v>
      </c>
      <c r="C32" s="40"/>
    </row>
    <row r="33" spans="2:3" x14ac:dyDescent="0.3">
      <c r="B33" s="10" t="s">
        <v>246</v>
      </c>
      <c r="C33" s="23" t="str">
        <f>IF($B$6="","",IFERROR(VLOOKUP($B$6,'STUDENT PERFORMANCE'!$A$4:$H$53,6,FALSE),""))</f>
        <v/>
      </c>
    </row>
    <row r="34" spans="2:3" x14ac:dyDescent="0.3">
      <c r="B34" s="10" t="s">
        <v>221</v>
      </c>
      <c r="C34" s="23" t="str">
        <f>IF($B$6="","",IFERROR(VLOOKUP($B$6,'STUDENT PERFORMANCE'!$A$4:$H$53,8,FALSE),""))</f>
        <v/>
      </c>
    </row>
    <row r="35" spans="2:3" x14ac:dyDescent="0.3">
      <c r="B35" s="10" t="s">
        <v>247</v>
      </c>
      <c r="C35" s="23" t="str">
        <f>IF($B$6="","",IFERROR(VLOOKUP($B$6,'AT-RISK &amp; INTERVENTION'!$A$4:$G$53,7,FALSE),""))</f>
        <v/>
      </c>
    </row>
    <row r="36" spans="2:3" x14ac:dyDescent="0.3">
      <c r="B36" s="10" t="s">
        <v>228</v>
      </c>
      <c r="C36" s="23" t="str">
        <f>IF($B$6="","",IFERROR(VLOOKUP($B$6,'AT-RISK &amp; INTERVENTION'!$A$4:$I$53,9,FALSE),""))</f>
        <v/>
      </c>
    </row>
    <row r="38" spans="2:3" x14ac:dyDescent="0.3">
      <c r="B38" s="46" t="s">
        <v>248</v>
      </c>
      <c r="C38" s="40"/>
    </row>
    <row r="39" spans="2:3" x14ac:dyDescent="0.3">
      <c r="B39" s="60"/>
      <c r="C39" s="61"/>
    </row>
    <row r="40" spans="2:3" x14ac:dyDescent="0.3">
      <c r="B40" s="62"/>
      <c r="C40" s="63"/>
    </row>
    <row r="41" spans="2:3" x14ac:dyDescent="0.3">
      <c r="B41" s="62"/>
      <c r="C41" s="63"/>
    </row>
    <row r="42" spans="2:3" x14ac:dyDescent="0.3">
      <c r="B42" s="64"/>
      <c r="C42" s="65"/>
    </row>
  </sheetData>
  <mergeCells count="10">
    <mergeCell ref="A2:H2"/>
    <mergeCell ref="B32:C32"/>
    <mergeCell ref="A1:H1"/>
    <mergeCell ref="B8:C8"/>
    <mergeCell ref="B17:C17"/>
    <mergeCell ref="B39:C42"/>
    <mergeCell ref="B6:C6"/>
    <mergeCell ref="B38:C38"/>
    <mergeCell ref="B25:C25"/>
    <mergeCell ref="B5:C5"/>
  </mergeCells>
  <dataValidations count="1">
    <dataValidation type="list" allowBlank="1" errorTitle="Invalid Selection" error="Please select a valid Student ID" sqref="B6" xr:uid="{00000000-0002-0000-0800-000000000000}">
      <formula1>StudentIDs</formula1>
    </dataValidation>
  </dataValidation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A859"/>
  </sheetPr>
  <dimension ref="A1:U54"/>
  <sheetViews>
    <sheetView workbookViewId="0">
      <pane xSplit="2" ySplit="4" topLeftCell="C5" activePane="bottomRight" state="frozen"/>
      <selection pane="topRight"/>
      <selection pane="bottomLeft"/>
      <selection pane="bottomRight" sqref="A1:U1"/>
    </sheetView>
  </sheetViews>
  <sheetFormatPr defaultRowHeight="14.4" x14ac:dyDescent="0.3"/>
  <cols>
    <col min="1" max="1" width="12" customWidth="1"/>
    <col min="2" max="2" width="22" customWidth="1"/>
    <col min="3" max="7" width="7" customWidth="1"/>
    <col min="8" max="8" width="8" customWidth="1"/>
    <col min="9" max="13" width="7" customWidth="1"/>
    <col min="14" max="14" width="8" customWidth="1"/>
    <col min="15" max="17" width="7" customWidth="1"/>
    <col min="18" max="18" width="8" customWidth="1"/>
    <col min="19" max="19" width="12" customWidth="1"/>
    <col min="20" max="21" width="10" customWidth="1"/>
  </cols>
  <sheetData>
    <row r="1" spans="1:21" ht="34.950000000000003" customHeight="1" x14ac:dyDescent="0.3">
      <c r="A1" s="53" t="s">
        <v>249</v>
      </c>
      <c r="B1" s="40"/>
      <c r="C1" s="40"/>
      <c r="D1" s="40"/>
      <c r="E1" s="40"/>
      <c r="F1" s="40"/>
      <c r="G1" s="40"/>
      <c r="H1" s="40"/>
      <c r="I1" s="40"/>
      <c r="J1" s="40"/>
      <c r="K1" s="40"/>
      <c r="L1" s="40"/>
      <c r="M1" s="40"/>
      <c r="N1" s="40"/>
      <c r="O1" s="40"/>
      <c r="P1" s="40"/>
      <c r="Q1" s="40"/>
      <c r="R1" s="40"/>
      <c r="S1" s="40"/>
      <c r="T1" s="40"/>
      <c r="U1" s="40"/>
    </row>
    <row r="2" spans="1:21" ht="19.95" customHeight="1" x14ac:dyDescent="0.3">
      <c r="A2" s="50" t="s">
        <v>250</v>
      </c>
      <c r="B2" s="40"/>
      <c r="C2" s="40"/>
      <c r="D2" s="40"/>
      <c r="E2" s="40"/>
      <c r="F2" s="40"/>
      <c r="G2" s="40"/>
      <c r="H2" s="40"/>
      <c r="I2" s="40"/>
      <c r="J2" s="40"/>
      <c r="K2" s="40"/>
      <c r="L2" s="40"/>
      <c r="M2" s="40"/>
      <c r="N2" s="40"/>
      <c r="O2" s="40"/>
      <c r="P2" s="40"/>
      <c r="Q2" s="40"/>
      <c r="R2" s="40"/>
      <c r="S2" s="40"/>
      <c r="T2" s="40"/>
      <c r="U2" s="40"/>
    </row>
    <row r="3" spans="1:21" ht="30" customHeight="1" x14ac:dyDescent="0.3">
      <c r="A3" s="15" t="s">
        <v>151</v>
      </c>
      <c r="B3" s="15" t="s">
        <v>184</v>
      </c>
      <c r="C3" s="15" t="s">
        <v>251</v>
      </c>
      <c r="D3" s="15" t="s">
        <v>252</v>
      </c>
      <c r="E3" s="15" t="s">
        <v>253</v>
      </c>
      <c r="F3" s="15" t="s">
        <v>254</v>
      </c>
      <c r="G3" s="15" t="s">
        <v>255</v>
      </c>
      <c r="H3" s="15" t="s">
        <v>256</v>
      </c>
      <c r="I3" s="15" t="s">
        <v>257</v>
      </c>
      <c r="J3" s="15" t="s">
        <v>258</v>
      </c>
      <c r="K3" s="15" t="s">
        <v>259</v>
      </c>
      <c r="L3" s="15" t="s">
        <v>260</v>
      </c>
      <c r="M3" s="15" t="s">
        <v>261</v>
      </c>
      <c r="N3" s="15" t="s">
        <v>262</v>
      </c>
      <c r="O3" s="15" t="s">
        <v>263</v>
      </c>
      <c r="P3" s="15" t="s">
        <v>264</v>
      </c>
      <c r="Q3" s="15" t="s">
        <v>265</v>
      </c>
      <c r="R3" s="15" t="s">
        <v>266</v>
      </c>
      <c r="S3" s="15" t="s">
        <v>224</v>
      </c>
      <c r="T3" s="15" t="s">
        <v>243</v>
      </c>
      <c r="U3" s="15" t="s">
        <v>267</v>
      </c>
    </row>
    <row r="4" spans="1:21" x14ac:dyDescent="0.3">
      <c r="A4" s="26" t="s">
        <v>268</v>
      </c>
      <c r="B4" s="27" t="s">
        <v>269</v>
      </c>
      <c r="C4" s="28">
        <v>10</v>
      </c>
      <c r="D4" s="28">
        <v>10</v>
      </c>
      <c r="E4" s="28">
        <v>10</v>
      </c>
      <c r="F4" s="28">
        <v>10</v>
      </c>
      <c r="G4" s="28">
        <v>10</v>
      </c>
      <c r="I4" s="28">
        <v>20</v>
      </c>
      <c r="J4" s="28">
        <v>20</v>
      </c>
      <c r="K4" s="28">
        <v>20</v>
      </c>
      <c r="L4" s="28">
        <v>20</v>
      </c>
      <c r="M4" s="28">
        <v>20</v>
      </c>
      <c r="O4" s="28">
        <v>10</v>
      </c>
      <c r="P4" s="28">
        <v>10</v>
      </c>
      <c r="Q4" s="28">
        <v>10</v>
      </c>
    </row>
    <row r="5" spans="1:21" x14ac:dyDescent="0.3">
      <c r="A5" s="12" t="s">
        <v>165</v>
      </c>
      <c r="B5" s="17" t="str">
        <f t="shared" ref="B5:B36" si="0">IF(A5="","",IFERROR(VLOOKUP(A5,StudentLookup,5,FALSE),"Not Found"))</f>
        <v>Rhianne Ken S. Rama</v>
      </c>
      <c r="C5" s="12">
        <v>9</v>
      </c>
      <c r="D5" s="12">
        <v>8</v>
      </c>
      <c r="E5" s="12">
        <v>7</v>
      </c>
      <c r="F5" s="12">
        <v>9</v>
      </c>
      <c r="G5" s="12">
        <v>10</v>
      </c>
      <c r="H5" s="20">
        <f t="shared" ref="H5:H36" si="1">IFERROR(SUM(C5:G5)/SUM($C$4:$G$4),"")</f>
        <v>0.86</v>
      </c>
      <c r="I5" s="12">
        <v>18</v>
      </c>
      <c r="J5" s="12">
        <v>17</v>
      </c>
      <c r="K5" s="12">
        <v>19</v>
      </c>
      <c r="L5" s="12">
        <v>20</v>
      </c>
      <c r="M5" s="12">
        <v>16</v>
      </c>
      <c r="N5" s="20">
        <f t="shared" ref="N5:N36" si="2">IFERROR(SUM(I5:M5)/SUM($I$4:$M$4),"")</f>
        <v>0.9</v>
      </c>
      <c r="O5" s="12">
        <v>8</v>
      </c>
      <c r="P5" s="12">
        <v>9</v>
      </c>
      <c r="Q5" s="12">
        <v>7</v>
      </c>
      <c r="R5" s="20">
        <f t="shared" ref="R5:R36" si="3">IFERROR(SUM(O5:Q5)/SUM($O$4:$Q$4),"")</f>
        <v>0.8</v>
      </c>
      <c r="S5" s="29">
        <f t="shared" ref="S5:S36" si="4">IFERROR(ROUND(H5*WW_Weight+N5*PT_Weight+R5*Exam_Weight,0),"")</f>
        <v>1</v>
      </c>
      <c r="T5" s="19" t="str">
        <f t="shared" ref="T5:T36" si="5">IF(S5="","",IF(S5&gt;=PassingGrade,"Passed","Failed"))</f>
        <v>Failed</v>
      </c>
      <c r="U5" s="19" t="str">
        <f t="shared" ref="U5:U36" si="6">IF(A5="","",IF(COUNTBLANK(C5:Q5)=13,"",IF(COUNTBLANK(C5:Q5)&gt;0,"Missing","")))</f>
        <v/>
      </c>
    </row>
    <row r="6" spans="1:21" x14ac:dyDescent="0.3">
      <c r="A6" s="12"/>
      <c r="B6" s="17" t="str">
        <f t="shared" si="0"/>
        <v/>
      </c>
      <c r="C6" s="12"/>
      <c r="D6" s="12"/>
      <c r="E6" s="12"/>
      <c r="F6" s="12"/>
      <c r="G6" s="12"/>
      <c r="H6" s="20">
        <f t="shared" si="1"/>
        <v>0</v>
      </c>
      <c r="I6" s="12"/>
      <c r="J6" s="12"/>
      <c r="K6" s="12"/>
      <c r="L6" s="12"/>
      <c r="M6" s="12"/>
      <c r="N6" s="20">
        <f t="shared" si="2"/>
        <v>0</v>
      </c>
      <c r="O6" s="12"/>
      <c r="P6" s="12"/>
      <c r="Q6" s="12"/>
      <c r="R6" s="20">
        <f t="shared" si="3"/>
        <v>0</v>
      </c>
      <c r="S6" s="29">
        <f t="shared" si="4"/>
        <v>0</v>
      </c>
      <c r="T6" s="19" t="str">
        <f t="shared" si="5"/>
        <v>Failed</v>
      </c>
      <c r="U6" s="19" t="str">
        <f t="shared" si="6"/>
        <v/>
      </c>
    </row>
    <row r="7" spans="1:21" x14ac:dyDescent="0.3">
      <c r="A7" s="12"/>
      <c r="B7" s="17" t="str">
        <f t="shared" si="0"/>
        <v/>
      </c>
      <c r="C7" s="12"/>
      <c r="D7" s="12"/>
      <c r="E7" s="12"/>
      <c r="F7" s="12"/>
      <c r="G7" s="12"/>
      <c r="H7" s="20">
        <f t="shared" si="1"/>
        <v>0</v>
      </c>
      <c r="I7" s="12"/>
      <c r="J7" s="12"/>
      <c r="K7" s="12"/>
      <c r="L7" s="12"/>
      <c r="M7" s="12"/>
      <c r="N7" s="20">
        <f t="shared" si="2"/>
        <v>0</v>
      </c>
      <c r="O7" s="12"/>
      <c r="P7" s="12"/>
      <c r="Q7" s="12"/>
      <c r="R7" s="20">
        <f t="shared" si="3"/>
        <v>0</v>
      </c>
      <c r="S7" s="29">
        <f t="shared" si="4"/>
        <v>0</v>
      </c>
      <c r="T7" s="19" t="str">
        <f t="shared" si="5"/>
        <v>Failed</v>
      </c>
      <c r="U7" s="19" t="str">
        <f t="shared" si="6"/>
        <v/>
      </c>
    </row>
    <row r="8" spans="1:21" x14ac:dyDescent="0.3">
      <c r="A8" s="12"/>
      <c r="B8" s="17" t="str">
        <f t="shared" si="0"/>
        <v/>
      </c>
      <c r="C8" s="12"/>
      <c r="D8" s="12"/>
      <c r="E8" s="12"/>
      <c r="F8" s="12"/>
      <c r="G8" s="12"/>
      <c r="H8" s="20">
        <f t="shared" si="1"/>
        <v>0</v>
      </c>
      <c r="I8" s="12"/>
      <c r="J8" s="12"/>
      <c r="K8" s="12"/>
      <c r="L8" s="12"/>
      <c r="M8" s="12"/>
      <c r="N8" s="20">
        <f t="shared" si="2"/>
        <v>0</v>
      </c>
      <c r="O8" s="12"/>
      <c r="P8" s="12"/>
      <c r="Q8" s="12"/>
      <c r="R8" s="20">
        <f t="shared" si="3"/>
        <v>0</v>
      </c>
      <c r="S8" s="29">
        <f t="shared" si="4"/>
        <v>0</v>
      </c>
      <c r="T8" s="19" t="str">
        <f t="shared" si="5"/>
        <v>Failed</v>
      </c>
      <c r="U8" s="19" t="str">
        <f t="shared" si="6"/>
        <v/>
      </c>
    </row>
    <row r="9" spans="1:21" x14ac:dyDescent="0.3">
      <c r="A9" s="12"/>
      <c r="B9" s="17" t="str">
        <f t="shared" si="0"/>
        <v/>
      </c>
      <c r="C9" s="12"/>
      <c r="D9" s="12"/>
      <c r="E9" s="12"/>
      <c r="F9" s="12"/>
      <c r="G9" s="12"/>
      <c r="H9" s="20">
        <f t="shared" si="1"/>
        <v>0</v>
      </c>
      <c r="I9" s="12"/>
      <c r="J9" s="12"/>
      <c r="K9" s="12"/>
      <c r="L9" s="12"/>
      <c r="M9" s="12"/>
      <c r="N9" s="20">
        <f t="shared" si="2"/>
        <v>0</v>
      </c>
      <c r="O9" s="12"/>
      <c r="P9" s="12"/>
      <c r="Q9" s="12"/>
      <c r="R9" s="20">
        <f t="shared" si="3"/>
        <v>0</v>
      </c>
      <c r="S9" s="29">
        <f t="shared" si="4"/>
        <v>0</v>
      </c>
      <c r="T9" s="19" t="str">
        <f t="shared" si="5"/>
        <v>Failed</v>
      </c>
      <c r="U9" s="19" t="str">
        <f t="shared" si="6"/>
        <v/>
      </c>
    </row>
    <row r="10" spans="1:21" x14ac:dyDescent="0.3">
      <c r="A10" s="12"/>
      <c r="B10" s="17" t="str">
        <f t="shared" si="0"/>
        <v/>
      </c>
      <c r="C10" s="12"/>
      <c r="D10" s="12"/>
      <c r="E10" s="12"/>
      <c r="F10" s="12"/>
      <c r="G10" s="12"/>
      <c r="H10" s="20">
        <f t="shared" si="1"/>
        <v>0</v>
      </c>
      <c r="I10" s="12"/>
      <c r="J10" s="12"/>
      <c r="K10" s="12"/>
      <c r="L10" s="12"/>
      <c r="M10" s="12"/>
      <c r="N10" s="20">
        <f t="shared" si="2"/>
        <v>0</v>
      </c>
      <c r="O10" s="12"/>
      <c r="P10" s="12"/>
      <c r="Q10" s="12"/>
      <c r="R10" s="20">
        <f t="shared" si="3"/>
        <v>0</v>
      </c>
      <c r="S10" s="29">
        <f t="shared" si="4"/>
        <v>0</v>
      </c>
      <c r="T10" s="19" t="str">
        <f t="shared" si="5"/>
        <v>Failed</v>
      </c>
      <c r="U10" s="19" t="str">
        <f t="shared" si="6"/>
        <v/>
      </c>
    </row>
    <row r="11" spans="1:21" x14ac:dyDescent="0.3">
      <c r="A11" s="12"/>
      <c r="B11" s="17" t="str">
        <f t="shared" si="0"/>
        <v/>
      </c>
      <c r="C11" s="12"/>
      <c r="D11" s="12"/>
      <c r="E11" s="12"/>
      <c r="F11" s="12"/>
      <c r="G11" s="12"/>
      <c r="H11" s="20">
        <f t="shared" si="1"/>
        <v>0</v>
      </c>
      <c r="I11" s="12"/>
      <c r="J11" s="12"/>
      <c r="K11" s="12"/>
      <c r="L11" s="12"/>
      <c r="M11" s="12"/>
      <c r="N11" s="20">
        <f t="shared" si="2"/>
        <v>0</v>
      </c>
      <c r="O11" s="12"/>
      <c r="P11" s="12"/>
      <c r="Q11" s="12"/>
      <c r="R11" s="20">
        <f t="shared" si="3"/>
        <v>0</v>
      </c>
      <c r="S11" s="29">
        <f t="shared" si="4"/>
        <v>0</v>
      </c>
      <c r="T11" s="19" t="str">
        <f t="shared" si="5"/>
        <v>Failed</v>
      </c>
      <c r="U11" s="19" t="str">
        <f t="shared" si="6"/>
        <v/>
      </c>
    </row>
    <row r="12" spans="1:21" x14ac:dyDescent="0.3">
      <c r="A12" s="12"/>
      <c r="B12" s="17" t="str">
        <f t="shared" si="0"/>
        <v/>
      </c>
      <c r="C12" s="12"/>
      <c r="D12" s="12"/>
      <c r="E12" s="12"/>
      <c r="F12" s="12"/>
      <c r="G12" s="12"/>
      <c r="H12" s="20">
        <f t="shared" si="1"/>
        <v>0</v>
      </c>
      <c r="I12" s="12"/>
      <c r="J12" s="12"/>
      <c r="K12" s="12"/>
      <c r="L12" s="12"/>
      <c r="M12" s="12"/>
      <c r="N12" s="20">
        <f t="shared" si="2"/>
        <v>0</v>
      </c>
      <c r="O12" s="12"/>
      <c r="P12" s="12"/>
      <c r="Q12" s="12"/>
      <c r="R12" s="20">
        <f t="shared" si="3"/>
        <v>0</v>
      </c>
      <c r="S12" s="29">
        <f t="shared" si="4"/>
        <v>0</v>
      </c>
      <c r="T12" s="19" t="str">
        <f t="shared" si="5"/>
        <v>Failed</v>
      </c>
      <c r="U12" s="19" t="str">
        <f t="shared" si="6"/>
        <v/>
      </c>
    </row>
    <row r="13" spans="1:21" x14ac:dyDescent="0.3">
      <c r="A13" s="12"/>
      <c r="B13" s="17" t="str">
        <f t="shared" si="0"/>
        <v/>
      </c>
      <c r="C13" s="12"/>
      <c r="D13" s="12"/>
      <c r="E13" s="12"/>
      <c r="F13" s="12"/>
      <c r="G13" s="12"/>
      <c r="H13" s="20">
        <f t="shared" si="1"/>
        <v>0</v>
      </c>
      <c r="I13" s="12"/>
      <c r="J13" s="12"/>
      <c r="K13" s="12"/>
      <c r="L13" s="12"/>
      <c r="M13" s="12"/>
      <c r="N13" s="20">
        <f t="shared" si="2"/>
        <v>0</v>
      </c>
      <c r="O13" s="12"/>
      <c r="P13" s="12"/>
      <c r="Q13" s="12"/>
      <c r="R13" s="20">
        <f t="shared" si="3"/>
        <v>0</v>
      </c>
      <c r="S13" s="29">
        <f t="shared" si="4"/>
        <v>0</v>
      </c>
      <c r="T13" s="19" t="str">
        <f t="shared" si="5"/>
        <v>Failed</v>
      </c>
      <c r="U13" s="19" t="str">
        <f t="shared" si="6"/>
        <v/>
      </c>
    </row>
    <row r="14" spans="1:21" x14ac:dyDescent="0.3">
      <c r="A14" s="12"/>
      <c r="B14" s="17" t="str">
        <f t="shared" si="0"/>
        <v/>
      </c>
      <c r="C14" s="12"/>
      <c r="D14" s="12"/>
      <c r="E14" s="12"/>
      <c r="F14" s="12"/>
      <c r="G14" s="12"/>
      <c r="H14" s="20">
        <f t="shared" si="1"/>
        <v>0</v>
      </c>
      <c r="I14" s="12"/>
      <c r="J14" s="12"/>
      <c r="K14" s="12"/>
      <c r="L14" s="12"/>
      <c r="M14" s="12"/>
      <c r="N14" s="20">
        <f t="shared" si="2"/>
        <v>0</v>
      </c>
      <c r="O14" s="12"/>
      <c r="P14" s="12"/>
      <c r="Q14" s="12"/>
      <c r="R14" s="20">
        <f t="shared" si="3"/>
        <v>0</v>
      </c>
      <c r="S14" s="29">
        <f t="shared" si="4"/>
        <v>0</v>
      </c>
      <c r="T14" s="19" t="str">
        <f t="shared" si="5"/>
        <v>Failed</v>
      </c>
      <c r="U14" s="19" t="str">
        <f t="shared" si="6"/>
        <v/>
      </c>
    </row>
    <row r="15" spans="1:21" x14ac:dyDescent="0.3">
      <c r="A15" s="12"/>
      <c r="B15" s="17" t="str">
        <f t="shared" si="0"/>
        <v/>
      </c>
      <c r="C15" s="12"/>
      <c r="D15" s="12"/>
      <c r="E15" s="12"/>
      <c r="F15" s="12"/>
      <c r="G15" s="12"/>
      <c r="H15" s="20">
        <f t="shared" si="1"/>
        <v>0</v>
      </c>
      <c r="I15" s="12"/>
      <c r="J15" s="12"/>
      <c r="K15" s="12"/>
      <c r="L15" s="12"/>
      <c r="M15" s="12"/>
      <c r="N15" s="20">
        <f t="shared" si="2"/>
        <v>0</v>
      </c>
      <c r="O15" s="12"/>
      <c r="P15" s="12"/>
      <c r="Q15" s="12"/>
      <c r="R15" s="20">
        <f t="shared" si="3"/>
        <v>0</v>
      </c>
      <c r="S15" s="29">
        <f t="shared" si="4"/>
        <v>0</v>
      </c>
      <c r="T15" s="19" t="str">
        <f t="shared" si="5"/>
        <v>Failed</v>
      </c>
      <c r="U15" s="19" t="str">
        <f t="shared" si="6"/>
        <v/>
      </c>
    </row>
    <row r="16" spans="1:21" x14ac:dyDescent="0.3">
      <c r="A16" s="12"/>
      <c r="B16" s="17" t="str">
        <f t="shared" si="0"/>
        <v/>
      </c>
      <c r="C16" s="12"/>
      <c r="D16" s="12"/>
      <c r="E16" s="12"/>
      <c r="F16" s="12"/>
      <c r="G16" s="12"/>
      <c r="H16" s="20">
        <f t="shared" si="1"/>
        <v>0</v>
      </c>
      <c r="I16" s="12"/>
      <c r="J16" s="12"/>
      <c r="K16" s="12"/>
      <c r="L16" s="12"/>
      <c r="M16" s="12"/>
      <c r="N16" s="20">
        <f t="shared" si="2"/>
        <v>0</v>
      </c>
      <c r="O16" s="12"/>
      <c r="P16" s="12"/>
      <c r="Q16" s="12"/>
      <c r="R16" s="20">
        <f t="shared" si="3"/>
        <v>0</v>
      </c>
      <c r="S16" s="29">
        <f t="shared" si="4"/>
        <v>0</v>
      </c>
      <c r="T16" s="19" t="str">
        <f t="shared" si="5"/>
        <v>Failed</v>
      </c>
      <c r="U16" s="19" t="str">
        <f t="shared" si="6"/>
        <v/>
      </c>
    </row>
    <row r="17" spans="1:21" x14ac:dyDescent="0.3">
      <c r="A17" s="12"/>
      <c r="B17" s="17" t="str">
        <f t="shared" si="0"/>
        <v/>
      </c>
      <c r="C17" s="12"/>
      <c r="D17" s="12"/>
      <c r="E17" s="12"/>
      <c r="F17" s="12"/>
      <c r="G17" s="12"/>
      <c r="H17" s="20">
        <f t="shared" si="1"/>
        <v>0</v>
      </c>
      <c r="I17" s="12"/>
      <c r="J17" s="12"/>
      <c r="K17" s="12"/>
      <c r="L17" s="12"/>
      <c r="M17" s="12"/>
      <c r="N17" s="20">
        <f t="shared" si="2"/>
        <v>0</v>
      </c>
      <c r="O17" s="12"/>
      <c r="P17" s="12"/>
      <c r="Q17" s="12"/>
      <c r="R17" s="20">
        <f t="shared" si="3"/>
        <v>0</v>
      </c>
      <c r="S17" s="29">
        <f t="shared" si="4"/>
        <v>0</v>
      </c>
      <c r="T17" s="19" t="str">
        <f t="shared" si="5"/>
        <v>Failed</v>
      </c>
      <c r="U17" s="19" t="str">
        <f t="shared" si="6"/>
        <v/>
      </c>
    </row>
    <row r="18" spans="1:21" x14ac:dyDescent="0.3">
      <c r="A18" s="12"/>
      <c r="B18" s="17" t="str">
        <f t="shared" si="0"/>
        <v/>
      </c>
      <c r="C18" s="12"/>
      <c r="D18" s="12"/>
      <c r="E18" s="12"/>
      <c r="F18" s="12"/>
      <c r="G18" s="12"/>
      <c r="H18" s="20">
        <f t="shared" si="1"/>
        <v>0</v>
      </c>
      <c r="I18" s="12"/>
      <c r="J18" s="12"/>
      <c r="K18" s="12"/>
      <c r="L18" s="12"/>
      <c r="M18" s="12"/>
      <c r="N18" s="20">
        <f t="shared" si="2"/>
        <v>0</v>
      </c>
      <c r="O18" s="12"/>
      <c r="P18" s="12"/>
      <c r="Q18" s="12"/>
      <c r="R18" s="20">
        <f t="shared" si="3"/>
        <v>0</v>
      </c>
      <c r="S18" s="29">
        <f t="shared" si="4"/>
        <v>0</v>
      </c>
      <c r="T18" s="19" t="str">
        <f t="shared" si="5"/>
        <v>Failed</v>
      </c>
      <c r="U18" s="19" t="str">
        <f t="shared" si="6"/>
        <v/>
      </c>
    </row>
    <row r="19" spans="1:21" x14ac:dyDescent="0.3">
      <c r="A19" s="12"/>
      <c r="B19" s="17" t="str">
        <f t="shared" si="0"/>
        <v/>
      </c>
      <c r="C19" s="12"/>
      <c r="D19" s="12"/>
      <c r="E19" s="12"/>
      <c r="F19" s="12"/>
      <c r="G19" s="12"/>
      <c r="H19" s="20">
        <f t="shared" si="1"/>
        <v>0</v>
      </c>
      <c r="I19" s="12"/>
      <c r="J19" s="12"/>
      <c r="K19" s="12"/>
      <c r="L19" s="12"/>
      <c r="M19" s="12"/>
      <c r="N19" s="20">
        <f t="shared" si="2"/>
        <v>0</v>
      </c>
      <c r="O19" s="12"/>
      <c r="P19" s="12"/>
      <c r="Q19" s="12"/>
      <c r="R19" s="20">
        <f t="shared" si="3"/>
        <v>0</v>
      </c>
      <c r="S19" s="29">
        <f t="shared" si="4"/>
        <v>0</v>
      </c>
      <c r="T19" s="19" t="str">
        <f t="shared" si="5"/>
        <v>Failed</v>
      </c>
      <c r="U19" s="19" t="str">
        <f t="shared" si="6"/>
        <v/>
      </c>
    </row>
    <row r="20" spans="1:21" x14ac:dyDescent="0.3">
      <c r="A20" s="12"/>
      <c r="B20" s="17" t="str">
        <f t="shared" si="0"/>
        <v/>
      </c>
      <c r="C20" s="12"/>
      <c r="D20" s="12"/>
      <c r="E20" s="12"/>
      <c r="F20" s="12"/>
      <c r="G20" s="12"/>
      <c r="H20" s="20">
        <f t="shared" si="1"/>
        <v>0</v>
      </c>
      <c r="I20" s="12"/>
      <c r="J20" s="12"/>
      <c r="K20" s="12"/>
      <c r="L20" s="12"/>
      <c r="M20" s="12"/>
      <c r="N20" s="20">
        <f t="shared" si="2"/>
        <v>0</v>
      </c>
      <c r="O20" s="12"/>
      <c r="P20" s="12"/>
      <c r="Q20" s="12"/>
      <c r="R20" s="20">
        <f t="shared" si="3"/>
        <v>0</v>
      </c>
      <c r="S20" s="29">
        <f t="shared" si="4"/>
        <v>0</v>
      </c>
      <c r="T20" s="19" t="str">
        <f t="shared" si="5"/>
        <v>Failed</v>
      </c>
      <c r="U20" s="19" t="str">
        <f t="shared" si="6"/>
        <v/>
      </c>
    </row>
    <row r="21" spans="1:21" x14ac:dyDescent="0.3">
      <c r="A21" s="12"/>
      <c r="B21" s="17" t="str">
        <f t="shared" si="0"/>
        <v/>
      </c>
      <c r="C21" s="12"/>
      <c r="D21" s="12"/>
      <c r="E21" s="12"/>
      <c r="F21" s="12"/>
      <c r="G21" s="12"/>
      <c r="H21" s="20">
        <f t="shared" si="1"/>
        <v>0</v>
      </c>
      <c r="I21" s="12"/>
      <c r="J21" s="12"/>
      <c r="K21" s="12"/>
      <c r="L21" s="12"/>
      <c r="M21" s="12"/>
      <c r="N21" s="20">
        <f t="shared" si="2"/>
        <v>0</v>
      </c>
      <c r="O21" s="12"/>
      <c r="P21" s="12"/>
      <c r="Q21" s="12"/>
      <c r="R21" s="20">
        <f t="shared" si="3"/>
        <v>0</v>
      </c>
      <c r="S21" s="29">
        <f t="shared" si="4"/>
        <v>0</v>
      </c>
      <c r="T21" s="19" t="str">
        <f t="shared" si="5"/>
        <v>Failed</v>
      </c>
      <c r="U21" s="19" t="str">
        <f t="shared" si="6"/>
        <v/>
      </c>
    </row>
    <row r="22" spans="1:21" x14ac:dyDescent="0.3">
      <c r="A22" s="12"/>
      <c r="B22" s="17" t="str">
        <f t="shared" si="0"/>
        <v/>
      </c>
      <c r="C22" s="12"/>
      <c r="D22" s="12"/>
      <c r="E22" s="12"/>
      <c r="F22" s="12"/>
      <c r="G22" s="12"/>
      <c r="H22" s="20">
        <f t="shared" si="1"/>
        <v>0</v>
      </c>
      <c r="I22" s="12"/>
      <c r="J22" s="12"/>
      <c r="K22" s="12"/>
      <c r="L22" s="12"/>
      <c r="M22" s="12"/>
      <c r="N22" s="20">
        <f t="shared" si="2"/>
        <v>0</v>
      </c>
      <c r="O22" s="12"/>
      <c r="P22" s="12"/>
      <c r="Q22" s="12"/>
      <c r="R22" s="20">
        <f t="shared" si="3"/>
        <v>0</v>
      </c>
      <c r="S22" s="29">
        <f t="shared" si="4"/>
        <v>0</v>
      </c>
      <c r="T22" s="19" t="str">
        <f t="shared" si="5"/>
        <v>Failed</v>
      </c>
      <c r="U22" s="19" t="str">
        <f t="shared" si="6"/>
        <v/>
      </c>
    </row>
    <row r="23" spans="1:21" x14ac:dyDescent="0.3">
      <c r="A23" s="12"/>
      <c r="B23" s="17" t="str">
        <f t="shared" si="0"/>
        <v/>
      </c>
      <c r="C23" s="12"/>
      <c r="D23" s="12"/>
      <c r="E23" s="12"/>
      <c r="F23" s="12"/>
      <c r="G23" s="12"/>
      <c r="H23" s="20">
        <f t="shared" si="1"/>
        <v>0</v>
      </c>
      <c r="I23" s="12"/>
      <c r="J23" s="12"/>
      <c r="K23" s="12"/>
      <c r="L23" s="12"/>
      <c r="M23" s="12"/>
      <c r="N23" s="20">
        <f t="shared" si="2"/>
        <v>0</v>
      </c>
      <c r="O23" s="12"/>
      <c r="P23" s="12"/>
      <c r="Q23" s="12"/>
      <c r="R23" s="20">
        <f t="shared" si="3"/>
        <v>0</v>
      </c>
      <c r="S23" s="29">
        <f t="shared" si="4"/>
        <v>0</v>
      </c>
      <c r="T23" s="19" t="str">
        <f t="shared" si="5"/>
        <v>Failed</v>
      </c>
      <c r="U23" s="19" t="str">
        <f t="shared" si="6"/>
        <v/>
      </c>
    </row>
    <row r="24" spans="1:21" x14ac:dyDescent="0.3">
      <c r="A24" s="12"/>
      <c r="B24" s="17" t="str">
        <f t="shared" si="0"/>
        <v/>
      </c>
      <c r="C24" s="12"/>
      <c r="D24" s="12"/>
      <c r="E24" s="12"/>
      <c r="F24" s="12"/>
      <c r="G24" s="12"/>
      <c r="H24" s="20">
        <f t="shared" si="1"/>
        <v>0</v>
      </c>
      <c r="I24" s="12"/>
      <c r="J24" s="12"/>
      <c r="K24" s="12"/>
      <c r="L24" s="12"/>
      <c r="M24" s="12"/>
      <c r="N24" s="20">
        <f t="shared" si="2"/>
        <v>0</v>
      </c>
      <c r="O24" s="12"/>
      <c r="P24" s="12"/>
      <c r="Q24" s="12"/>
      <c r="R24" s="20">
        <f t="shared" si="3"/>
        <v>0</v>
      </c>
      <c r="S24" s="29">
        <f t="shared" si="4"/>
        <v>0</v>
      </c>
      <c r="T24" s="19" t="str">
        <f t="shared" si="5"/>
        <v>Failed</v>
      </c>
      <c r="U24" s="19" t="str">
        <f t="shared" si="6"/>
        <v/>
      </c>
    </row>
    <row r="25" spans="1:21" x14ac:dyDescent="0.3">
      <c r="A25" s="12"/>
      <c r="B25" s="17" t="str">
        <f t="shared" si="0"/>
        <v/>
      </c>
      <c r="C25" s="12"/>
      <c r="D25" s="12"/>
      <c r="E25" s="12"/>
      <c r="F25" s="12"/>
      <c r="G25" s="12"/>
      <c r="H25" s="20">
        <f t="shared" si="1"/>
        <v>0</v>
      </c>
      <c r="I25" s="12"/>
      <c r="J25" s="12"/>
      <c r="K25" s="12"/>
      <c r="L25" s="12"/>
      <c r="M25" s="12"/>
      <c r="N25" s="20">
        <f t="shared" si="2"/>
        <v>0</v>
      </c>
      <c r="O25" s="12"/>
      <c r="P25" s="12"/>
      <c r="Q25" s="12"/>
      <c r="R25" s="20">
        <f t="shared" si="3"/>
        <v>0</v>
      </c>
      <c r="S25" s="29">
        <f t="shared" si="4"/>
        <v>0</v>
      </c>
      <c r="T25" s="19" t="str">
        <f t="shared" si="5"/>
        <v>Failed</v>
      </c>
      <c r="U25" s="19" t="str">
        <f t="shared" si="6"/>
        <v/>
      </c>
    </row>
    <row r="26" spans="1:21" x14ac:dyDescent="0.3">
      <c r="A26" s="12"/>
      <c r="B26" s="17" t="str">
        <f t="shared" si="0"/>
        <v/>
      </c>
      <c r="C26" s="12"/>
      <c r="D26" s="12"/>
      <c r="E26" s="12"/>
      <c r="F26" s="12"/>
      <c r="G26" s="12"/>
      <c r="H26" s="20">
        <f t="shared" si="1"/>
        <v>0</v>
      </c>
      <c r="I26" s="12"/>
      <c r="J26" s="12"/>
      <c r="K26" s="12"/>
      <c r="L26" s="12"/>
      <c r="M26" s="12"/>
      <c r="N26" s="20">
        <f t="shared" si="2"/>
        <v>0</v>
      </c>
      <c r="O26" s="12"/>
      <c r="P26" s="12"/>
      <c r="Q26" s="12"/>
      <c r="R26" s="20">
        <f t="shared" si="3"/>
        <v>0</v>
      </c>
      <c r="S26" s="29">
        <f t="shared" si="4"/>
        <v>0</v>
      </c>
      <c r="T26" s="19" t="str">
        <f t="shared" si="5"/>
        <v>Failed</v>
      </c>
      <c r="U26" s="19" t="str">
        <f t="shared" si="6"/>
        <v/>
      </c>
    </row>
    <row r="27" spans="1:21" x14ac:dyDescent="0.3">
      <c r="A27" s="12"/>
      <c r="B27" s="17" t="str">
        <f t="shared" si="0"/>
        <v/>
      </c>
      <c r="C27" s="12"/>
      <c r="D27" s="12"/>
      <c r="E27" s="12"/>
      <c r="F27" s="12"/>
      <c r="G27" s="12"/>
      <c r="H27" s="20">
        <f t="shared" si="1"/>
        <v>0</v>
      </c>
      <c r="I27" s="12"/>
      <c r="J27" s="12"/>
      <c r="K27" s="12"/>
      <c r="L27" s="12"/>
      <c r="M27" s="12"/>
      <c r="N27" s="20">
        <f t="shared" si="2"/>
        <v>0</v>
      </c>
      <c r="O27" s="12"/>
      <c r="P27" s="12"/>
      <c r="Q27" s="12"/>
      <c r="R27" s="20">
        <f t="shared" si="3"/>
        <v>0</v>
      </c>
      <c r="S27" s="29">
        <f t="shared" si="4"/>
        <v>0</v>
      </c>
      <c r="T27" s="19" t="str">
        <f t="shared" si="5"/>
        <v>Failed</v>
      </c>
      <c r="U27" s="19" t="str">
        <f t="shared" si="6"/>
        <v/>
      </c>
    </row>
    <row r="28" spans="1:21" x14ac:dyDescent="0.3">
      <c r="A28" s="12"/>
      <c r="B28" s="17" t="str">
        <f t="shared" si="0"/>
        <v/>
      </c>
      <c r="C28" s="12"/>
      <c r="D28" s="12"/>
      <c r="E28" s="12"/>
      <c r="F28" s="12"/>
      <c r="G28" s="12"/>
      <c r="H28" s="20">
        <f t="shared" si="1"/>
        <v>0</v>
      </c>
      <c r="I28" s="12"/>
      <c r="J28" s="12"/>
      <c r="K28" s="12"/>
      <c r="L28" s="12"/>
      <c r="M28" s="12"/>
      <c r="N28" s="20">
        <f t="shared" si="2"/>
        <v>0</v>
      </c>
      <c r="O28" s="12"/>
      <c r="P28" s="12"/>
      <c r="Q28" s="12"/>
      <c r="R28" s="20">
        <f t="shared" si="3"/>
        <v>0</v>
      </c>
      <c r="S28" s="29">
        <f t="shared" si="4"/>
        <v>0</v>
      </c>
      <c r="T28" s="19" t="str">
        <f t="shared" si="5"/>
        <v>Failed</v>
      </c>
      <c r="U28" s="19" t="str">
        <f t="shared" si="6"/>
        <v/>
      </c>
    </row>
    <row r="29" spans="1:21" x14ac:dyDescent="0.3">
      <c r="A29" s="12"/>
      <c r="B29" s="17" t="str">
        <f t="shared" si="0"/>
        <v/>
      </c>
      <c r="C29" s="12"/>
      <c r="D29" s="12"/>
      <c r="E29" s="12"/>
      <c r="F29" s="12"/>
      <c r="G29" s="12"/>
      <c r="H29" s="20">
        <f t="shared" si="1"/>
        <v>0</v>
      </c>
      <c r="I29" s="12"/>
      <c r="J29" s="12"/>
      <c r="K29" s="12"/>
      <c r="L29" s="12"/>
      <c r="M29" s="12"/>
      <c r="N29" s="20">
        <f t="shared" si="2"/>
        <v>0</v>
      </c>
      <c r="O29" s="12"/>
      <c r="P29" s="12"/>
      <c r="Q29" s="12"/>
      <c r="R29" s="20">
        <f t="shared" si="3"/>
        <v>0</v>
      </c>
      <c r="S29" s="29">
        <f t="shared" si="4"/>
        <v>0</v>
      </c>
      <c r="T29" s="19" t="str">
        <f t="shared" si="5"/>
        <v>Failed</v>
      </c>
      <c r="U29" s="19" t="str">
        <f t="shared" si="6"/>
        <v/>
      </c>
    </row>
    <row r="30" spans="1:21" x14ac:dyDescent="0.3">
      <c r="A30" s="12"/>
      <c r="B30" s="17" t="str">
        <f t="shared" si="0"/>
        <v/>
      </c>
      <c r="C30" s="12"/>
      <c r="D30" s="12"/>
      <c r="E30" s="12"/>
      <c r="F30" s="12"/>
      <c r="G30" s="12"/>
      <c r="H30" s="20">
        <f t="shared" si="1"/>
        <v>0</v>
      </c>
      <c r="I30" s="12"/>
      <c r="J30" s="12"/>
      <c r="K30" s="12"/>
      <c r="L30" s="12"/>
      <c r="M30" s="12"/>
      <c r="N30" s="20">
        <f t="shared" si="2"/>
        <v>0</v>
      </c>
      <c r="O30" s="12"/>
      <c r="P30" s="12"/>
      <c r="Q30" s="12"/>
      <c r="R30" s="20">
        <f t="shared" si="3"/>
        <v>0</v>
      </c>
      <c r="S30" s="29">
        <f t="shared" si="4"/>
        <v>0</v>
      </c>
      <c r="T30" s="19" t="str">
        <f t="shared" si="5"/>
        <v>Failed</v>
      </c>
      <c r="U30" s="19" t="str">
        <f t="shared" si="6"/>
        <v/>
      </c>
    </row>
    <row r="31" spans="1:21" x14ac:dyDescent="0.3">
      <c r="A31" s="12"/>
      <c r="B31" s="17" t="str">
        <f t="shared" si="0"/>
        <v/>
      </c>
      <c r="C31" s="12"/>
      <c r="D31" s="12"/>
      <c r="E31" s="12"/>
      <c r="F31" s="12"/>
      <c r="G31" s="12"/>
      <c r="H31" s="20">
        <f t="shared" si="1"/>
        <v>0</v>
      </c>
      <c r="I31" s="12"/>
      <c r="J31" s="12"/>
      <c r="K31" s="12"/>
      <c r="L31" s="12"/>
      <c r="M31" s="12"/>
      <c r="N31" s="20">
        <f t="shared" si="2"/>
        <v>0</v>
      </c>
      <c r="O31" s="12"/>
      <c r="P31" s="12"/>
      <c r="Q31" s="12"/>
      <c r="R31" s="20">
        <f t="shared" si="3"/>
        <v>0</v>
      </c>
      <c r="S31" s="29">
        <f t="shared" si="4"/>
        <v>0</v>
      </c>
      <c r="T31" s="19" t="str">
        <f t="shared" si="5"/>
        <v>Failed</v>
      </c>
      <c r="U31" s="19" t="str">
        <f t="shared" si="6"/>
        <v/>
      </c>
    </row>
    <row r="32" spans="1:21" x14ac:dyDescent="0.3">
      <c r="A32" s="12"/>
      <c r="B32" s="17" t="str">
        <f t="shared" si="0"/>
        <v/>
      </c>
      <c r="C32" s="12"/>
      <c r="D32" s="12"/>
      <c r="E32" s="12"/>
      <c r="F32" s="12"/>
      <c r="G32" s="12"/>
      <c r="H32" s="20">
        <f t="shared" si="1"/>
        <v>0</v>
      </c>
      <c r="I32" s="12"/>
      <c r="J32" s="12"/>
      <c r="K32" s="12"/>
      <c r="L32" s="12"/>
      <c r="M32" s="12"/>
      <c r="N32" s="20">
        <f t="shared" si="2"/>
        <v>0</v>
      </c>
      <c r="O32" s="12"/>
      <c r="P32" s="12"/>
      <c r="Q32" s="12"/>
      <c r="R32" s="20">
        <f t="shared" si="3"/>
        <v>0</v>
      </c>
      <c r="S32" s="29">
        <f t="shared" si="4"/>
        <v>0</v>
      </c>
      <c r="T32" s="19" t="str">
        <f t="shared" si="5"/>
        <v>Failed</v>
      </c>
      <c r="U32" s="19" t="str">
        <f t="shared" si="6"/>
        <v/>
      </c>
    </row>
    <row r="33" spans="1:21" x14ac:dyDescent="0.3">
      <c r="A33" s="12"/>
      <c r="B33" s="17" t="str">
        <f t="shared" si="0"/>
        <v/>
      </c>
      <c r="C33" s="12"/>
      <c r="D33" s="12"/>
      <c r="E33" s="12"/>
      <c r="F33" s="12"/>
      <c r="G33" s="12"/>
      <c r="H33" s="20">
        <f t="shared" si="1"/>
        <v>0</v>
      </c>
      <c r="I33" s="12"/>
      <c r="J33" s="12"/>
      <c r="K33" s="12"/>
      <c r="L33" s="12"/>
      <c r="M33" s="12"/>
      <c r="N33" s="20">
        <f t="shared" si="2"/>
        <v>0</v>
      </c>
      <c r="O33" s="12"/>
      <c r="P33" s="12"/>
      <c r="Q33" s="12"/>
      <c r="R33" s="20">
        <f t="shared" si="3"/>
        <v>0</v>
      </c>
      <c r="S33" s="29">
        <f t="shared" si="4"/>
        <v>0</v>
      </c>
      <c r="T33" s="19" t="str">
        <f t="shared" si="5"/>
        <v>Failed</v>
      </c>
      <c r="U33" s="19" t="str">
        <f t="shared" si="6"/>
        <v/>
      </c>
    </row>
    <row r="34" spans="1:21" x14ac:dyDescent="0.3">
      <c r="A34" s="12"/>
      <c r="B34" s="17" t="str">
        <f t="shared" si="0"/>
        <v/>
      </c>
      <c r="C34" s="12"/>
      <c r="D34" s="12"/>
      <c r="E34" s="12"/>
      <c r="F34" s="12"/>
      <c r="G34" s="12"/>
      <c r="H34" s="20">
        <f t="shared" si="1"/>
        <v>0</v>
      </c>
      <c r="I34" s="12"/>
      <c r="J34" s="12"/>
      <c r="K34" s="12"/>
      <c r="L34" s="12"/>
      <c r="M34" s="12"/>
      <c r="N34" s="20">
        <f t="shared" si="2"/>
        <v>0</v>
      </c>
      <c r="O34" s="12"/>
      <c r="P34" s="12"/>
      <c r="Q34" s="12"/>
      <c r="R34" s="20">
        <f t="shared" si="3"/>
        <v>0</v>
      </c>
      <c r="S34" s="29">
        <f t="shared" si="4"/>
        <v>0</v>
      </c>
      <c r="T34" s="19" t="str">
        <f t="shared" si="5"/>
        <v>Failed</v>
      </c>
      <c r="U34" s="19" t="str">
        <f t="shared" si="6"/>
        <v/>
      </c>
    </row>
    <row r="35" spans="1:21" x14ac:dyDescent="0.3">
      <c r="A35" s="12"/>
      <c r="B35" s="17" t="str">
        <f t="shared" si="0"/>
        <v/>
      </c>
      <c r="C35" s="12"/>
      <c r="D35" s="12"/>
      <c r="E35" s="12"/>
      <c r="F35" s="12"/>
      <c r="G35" s="12"/>
      <c r="H35" s="20">
        <f t="shared" si="1"/>
        <v>0</v>
      </c>
      <c r="I35" s="12"/>
      <c r="J35" s="12"/>
      <c r="K35" s="12"/>
      <c r="L35" s="12"/>
      <c r="M35" s="12"/>
      <c r="N35" s="20">
        <f t="shared" si="2"/>
        <v>0</v>
      </c>
      <c r="O35" s="12"/>
      <c r="P35" s="12"/>
      <c r="Q35" s="12"/>
      <c r="R35" s="20">
        <f t="shared" si="3"/>
        <v>0</v>
      </c>
      <c r="S35" s="29">
        <f t="shared" si="4"/>
        <v>0</v>
      </c>
      <c r="T35" s="19" t="str">
        <f t="shared" si="5"/>
        <v>Failed</v>
      </c>
      <c r="U35" s="19" t="str">
        <f t="shared" si="6"/>
        <v/>
      </c>
    </row>
    <row r="36" spans="1:21" x14ac:dyDescent="0.3">
      <c r="A36" s="12"/>
      <c r="B36" s="17" t="str">
        <f t="shared" si="0"/>
        <v/>
      </c>
      <c r="C36" s="12"/>
      <c r="D36" s="12"/>
      <c r="E36" s="12"/>
      <c r="F36" s="12"/>
      <c r="G36" s="12"/>
      <c r="H36" s="20">
        <f t="shared" si="1"/>
        <v>0</v>
      </c>
      <c r="I36" s="12"/>
      <c r="J36" s="12"/>
      <c r="K36" s="12"/>
      <c r="L36" s="12"/>
      <c r="M36" s="12"/>
      <c r="N36" s="20">
        <f t="shared" si="2"/>
        <v>0</v>
      </c>
      <c r="O36" s="12"/>
      <c r="P36" s="12"/>
      <c r="Q36" s="12"/>
      <c r="R36" s="20">
        <f t="shared" si="3"/>
        <v>0</v>
      </c>
      <c r="S36" s="29">
        <f t="shared" si="4"/>
        <v>0</v>
      </c>
      <c r="T36" s="19" t="str">
        <f t="shared" si="5"/>
        <v>Failed</v>
      </c>
      <c r="U36" s="19" t="str">
        <f t="shared" si="6"/>
        <v/>
      </c>
    </row>
    <row r="37" spans="1:21" x14ac:dyDescent="0.3">
      <c r="A37" s="12"/>
      <c r="B37" s="17" t="str">
        <f t="shared" ref="B37:B68" si="7">IF(A37="","",IFERROR(VLOOKUP(A37,StudentLookup,5,FALSE),"Not Found"))</f>
        <v/>
      </c>
      <c r="C37" s="12"/>
      <c r="D37" s="12"/>
      <c r="E37" s="12"/>
      <c r="F37" s="12"/>
      <c r="G37" s="12"/>
      <c r="H37" s="20">
        <f t="shared" ref="H37:H68" si="8">IFERROR(SUM(C37:G37)/SUM($C$4:$G$4),"")</f>
        <v>0</v>
      </c>
      <c r="I37" s="12"/>
      <c r="J37" s="12"/>
      <c r="K37" s="12"/>
      <c r="L37" s="12"/>
      <c r="M37" s="12"/>
      <c r="N37" s="20">
        <f t="shared" ref="N37:N68" si="9">IFERROR(SUM(I37:M37)/SUM($I$4:$M$4),"")</f>
        <v>0</v>
      </c>
      <c r="O37" s="12"/>
      <c r="P37" s="12"/>
      <c r="Q37" s="12"/>
      <c r="R37" s="20">
        <f t="shared" ref="R37:R68" si="10">IFERROR(SUM(O37:Q37)/SUM($O$4:$Q$4),"")</f>
        <v>0</v>
      </c>
      <c r="S37" s="29">
        <f t="shared" ref="S37:S68" si="11">IFERROR(ROUND(H37*WW_Weight+N37*PT_Weight+R37*Exam_Weight,0),"")</f>
        <v>0</v>
      </c>
      <c r="T37" s="19" t="str">
        <f t="shared" ref="T37:T68" si="12">IF(S37="","",IF(S37&gt;=PassingGrade,"Passed","Failed"))</f>
        <v>Failed</v>
      </c>
      <c r="U37" s="19" t="str">
        <f t="shared" ref="U37:U54" si="13">IF(A37="","",IF(COUNTBLANK(C37:Q37)=13,"",IF(COUNTBLANK(C37:Q37)&gt;0,"Missing","")))</f>
        <v/>
      </c>
    </row>
    <row r="38" spans="1:21" x14ac:dyDescent="0.3">
      <c r="A38" s="12"/>
      <c r="B38" s="17" t="str">
        <f t="shared" si="7"/>
        <v/>
      </c>
      <c r="C38" s="12"/>
      <c r="D38" s="12"/>
      <c r="E38" s="12"/>
      <c r="F38" s="12"/>
      <c r="G38" s="12"/>
      <c r="H38" s="20">
        <f t="shared" si="8"/>
        <v>0</v>
      </c>
      <c r="I38" s="12"/>
      <c r="J38" s="12"/>
      <c r="K38" s="12"/>
      <c r="L38" s="12"/>
      <c r="M38" s="12"/>
      <c r="N38" s="20">
        <f t="shared" si="9"/>
        <v>0</v>
      </c>
      <c r="O38" s="12"/>
      <c r="P38" s="12"/>
      <c r="Q38" s="12"/>
      <c r="R38" s="20">
        <f t="shared" si="10"/>
        <v>0</v>
      </c>
      <c r="S38" s="29">
        <f t="shared" si="11"/>
        <v>0</v>
      </c>
      <c r="T38" s="19" t="str">
        <f t="shared" si="12"/>
        <v>Failed</v>
      </c>
      <c r="U38" s="19" t="str">
        <f t="shared" si="13"/>
        <v/>
      </c>
    </row>
    <row r="39" spans="1:21" x14ac:dyDescent="0.3">
      <c r="A39" s="12"/>
      <c r="B39" s="17" t="str">
        <f t="shared" si="7"/>
        <v/>
      </c>
      <c r="C39" s="12"/>
      <c r="D39" s="12"/>
      <c r="E39" s="12"/>
      <c r="F39" s="12"/>
      <c r="G39" s="12"/>
      <c r="H39" s="20">
        <f t="shared" si="8"/>
        <v>0</v>
      </c>
      <c r="I39" s="12"/>
      <c r="J39" s="12"/>
      <c r="K39" s="12"/>
      <c r="L39" s="12"/>
      <c r="M39" s="12"/>
      <c r="N39" s="20">
        <f t="shared" si="9"/>
        <v>0</v>
      </c>
      <c r="O39" s="12"/>
      <c r="P39" s="12"/>
      <c r="Q39" s="12"/>
      <c r="R39" s="20">
        <f t="shared" si="10"/>
        <v>0</v>
      </c>
      <c r="S39" s="29">
        <f t="shared" si="11"/>
        <v>0</v>
      </c>
      <c r="T39" s="19" t="str">
        <f t="shared" si="12"/>
        <v>Failed</v>
      </c>
      <c r="U39" s="19" t="str">
        <f t="shared" si="13"/>
        <v/>
      </c>
    </row>
    <row r="40" spans="1:21" x14ac:dyDescent="0.3">
      <c r="A40" s="12"/>
      <c r="B40" s="17" t="str">
        <f t="shared" si="7"/>
        <v/>
      </c>
      <c r="C40" s="12"/>
      <c r="D40" s="12"/>
      <c r="E40" s="12"/>
      <c r="F40" s="12"/>
      <c r="G40" s="12"/>
      <c r="H40" s="20">
        <f t="shared" si="8"/>
        <v>0</v>
      </c>
      <c r="I40" s="12"/>
      <c r="J40" s="12"/>
      <c r="K40" s="12"/>
      <c r="L40" s="12"/>
      <c r="M40" s="12"/>
      <c r="N40" s="20">
        <f t="shared" si="9"/>
        <v>0</v>
      </c>
      <c r="O40" s="12"/>
      <c r="P40" s="12"/>
      <c r="Q40" s="12"/>
      <c r="R40" s="20">
        <f t="shared" si="10"/>
        <v>0</v>
      </c>
      <c r="S40" s="29">
        <f t="shared" si="11"/>
        <v>0</v>
      </c>
      <c r="T40" s="19" t="str">
        <f t="shared" si="12"/>
        <v>Failed</v>
      </c>
      <c r="U40" s="19" t="str">
        <f t="shared" si="13"/>
        <v/>
      </c>
    </row>
    <row r="41" spans="1:21" x14ac:dyDescent="0.3">
      <c r="A41" s="12"/>
      <c r="B41" s="17" t="str">
        <f t="shared" si="7"/>
        <v/>
      </c>
      <c r="C41" s="12"/>
      <c r="D41" s="12"/>
      <c r="E41" s="12"/>
      <c r="F41" s="12"/>
      <c r="G41" s="12"/>
      <c r="H41" s="20">
        <f t="shared" si="8"/>
        <v>0</v>
      </c>
      <c r="I41" s="12"/>
      <c r="J41" s="12"/>
      <c r="K41" s="12"/>
      <c r="L41" s="12"/>
      <c r="M41" s="12"/>
      <c r="N41" s="20">
        <f t="shared" si="9"/>
        <v>0</v>
      </c>
      <c r="O41" s="12"/>
      <c r="P41" s="12"/>
      <c r="Q41" s="12"/>
      <c r="R41" s="20">
        <f t="shared" si="10"/>
        <v>0</v>
      </c>
      <c r="S41" s="29">
        <f t="shared" si="11"/>
        <v>0</v>
      </c>
      <c r="T41" s="19" t="str">
        <f t="shared" si="12"/>
        <v>Failed</v>
      </c>
      <c r="U41" s="19" t="str">
        <f t="shared" si="13"/>
        <v/>
      </c>
    </row>
    <row r="42" spans="1:21" x14ac:dyDescent="0.3">
      <c r="A42" s="12"/>
      <c r="B42" s="17" t="str">
        <f t="shared" si="7"/>
        <v/>
      </c>
      <c r="C42" s="12"/>
      <c r="D42" s="12"/>
      <c r="E42" s="12"/>
      <c r="F42" s="12"/>
      <c r="G42" s="12"/>
      <c r="H42" s="20">
        <f t="shared" si="8"/>
        <v>0</v>
      </c>
      <c r="I42" s="12"/>
      <c r="J42" s="12"/>
      <c r="K42" s="12"/>
      <c r="L42" s="12"/>
      <c r="M42" s="12"/>
      <c r="N42" s="20">
        <f t="shared" si="9"/>
        <v>0</v>
      </c>
      <c r="O42" s="12"/>
      <c r="P42" s="12"/>
      <c r="Q42" s="12"/>
      <c r="R42" s="20">
        <f t="shared" si="10"/>
        <v>0</v>
      </c>
      <c r="S42" s="29">
        <f t="shared" si="11"/>
        <v>0</v>
      </c>
      <c r="T42" s="19" t="str">
        <f t="shared" si="12"/>
        <v>Failed</v>
      </c>
      <c r="U42" s="19" t="str">
        <f t="shared" si="13"/>
        <v/>
      </c>
    </row>
    <row r="43" spans="1:21" x14ac:dyDescent="0.3">
      <c r="A43" s="12"/>
      <c r="B43" s="17" t="str">
        <f t="shared" si="7"/>
        <v/>
      </c>
      <c r="C43" s="12"/>
      <c r="D43" s="12"/>
      <c r="E43" s="12"/>
      <c r="F43" s="12"/>
      <c r="G43" s="12"/>
      <c r="H43" s="20">
        <f t="shared" si="8"/>
        <v>0</v>
      </c>
      <c r="I43" s="12"/>
      <c r="J43" s="12"/>
      <c r="K43" s="12"/>
      <c r="L43" s="12"/>
      <c r="M43" s="12"/>
      <c r="N43" s="20">
        <f t="shared" si="9"/>
        <v>0</v>
      </c>
      <c r="O43" s="12"/>
      <c r="P43" s="12"/>
      <c r="Q43" s="12"/>
      <c r="R43" s="20">
        <f t="shared" si="10"/>
        <v>0</v>
      </c>
      <c r="S43" s="29">
        <f t="shared" si="11"/>
        <v>0</v>
      </c>
      <c r="T43" s="19" t="str">
        <f t="shared" si="12"/>
        <v>Failed</v>
      </c>
      <c r="U43" s="19" t="str">
        <f t="shared" si="13"/>
        <v/>
      </c>
    </row>
    <row r="44" spans="1:21" x14ac:dyDescent="0.3">
      <c r="A44" s="12"/>
      <c r="B44" s="17" t="str">
        <f t="shared" si="7"/>
        <v/>
      </c>
      <c r="C44" s="12"/>
      <c r="D44" s="12"/>
      <c r="E44" s="12"/>
      <c r="F44" s="12"/>
      <c r="G44" s="12"/>
      <c r="H44" s="20">
        <f t="shared" si="8"/>
        <v>0</v>
      </c>
      <c r="I44" s="12"/>
      <c r="J44" s="12"/>
      <c r="K44" s="12"/>
      <c r="L44" s="12"/>
      <c r="M44" s="12"/>
      <c r="N44" s="20">
        <f t="shared" si="9"/>
        <v>0</v>
      </c>
      <c r="O44" s="12"/>
      <c r="P44" s="12"/>
      <c r="Q44" s="12"/>
      <c r="R44" s="20">
        <f t="shared" si="10"/>
        <v>0</v>
      </c>
      <c r="S44" s="29">
        <f t="shared" si="11"/>
        <v>0</v>
      </c>
      <c r="T44" s="19" t="str">
        <f t="shared" si="12"/>
        <v>Failed</v>
      </c>
      <c r="U44" s="19" t="str">
        <f t="shared" si="13"/>
        <v/>
      </c>
    </row>
    <row r="45" spans="1:21" x14ac:dyDescent="0.3">
      <c r="A45" s="12"/>
      <c r="B45" s="17" t="str">
        <f t="shared" si="7"/>
        <v/>
      </c>
      <c r="C45" s="12"/>
      <c r="D45" s="12"/>
      <c r="E45" s="12"/>
      <c r="F45" s="12"/>
      <c r="G45" s="12"/>
      <c r="H45" s="20">
        <f t="shared" si="8"/>
        <v>0</v>
      </c>
      <c r="I45" s="12"/>
      <c r="J45" s="12"/>
      <c r="K45" s="12"/>
      <c r="L45" s="12"/>
      <c r="M45" s="12"/>
      <c r="N45" s="20">
        <f t="shared" si="9"/>
        <v>0</v>
      </c>
      <c r="O45" s="12"/>
      <c r="P45" s="12"/>
      <c r="Q45" s="12"/>
      <c r="R45" s="20">
        <f t="shared" si="10"/>
        <v>0</v>
      </c>
      <c r="S45" s="29">
        <f t="shared" si="11"/>
        <v>0</v>
      </c>
      <c r="T45" s="19" t="str">
        <f t="shared" si="12"/>
        <v>Failed</v>
      </c>
      <c r="U45" s="19" t="str">
        <f t="shared" si="13"/>
        <v/>
      </c>
    </row>
    <row r="46" spans="1:21" x14ac:dyDescent="0.3">
      <c r="A46" s="12"/>
      <c r="B46" s="17" t="str">
        <f t="shared" si="7"/>
        <v/>
      </c>
      <c r="C46" s="12"/>
      <c r="D46" s="12"/>
      <c r="E46" s="12"/>
      <c r="F46" s="12"/>
      <c r="G46" s="12"/>
      <c r="H46" s="20">
        <f t="shared" si="8"/>
        <v>0</v>
      </c>
      <c r="I46" s="12"/>
      <c r="J46" s="12"/>
      <c r="K46" s="12"/>
      <c r="L46" s="12"/>
      <c r="M46" s="12"/>
      <c r="N46" s="20">
        <f t="shared" si="9"/>
        <v>0</v>
      </c>
      <c r="O46" s="12"/>
      <c r="P46" s="12"/>
      <c r="Q46" s="12"/>
      <c r="R46" s="20">
        <f t="shared" si="10"/>
        <v>0</v>
      </c>
      <c r="S46" s="29">
        <f t="shared" si="11"/>
        <v>0</v>
      </c>
      <c r="T46" s="19" t="str">
        <f t="shared" si="12"/>
        <v>Failed</v>
      </c>
      <c r="U46" s="19" t="str">
        <f t="shared" si="13"/>
        <v/>
      </c>
    </row>
    <row r="47" spans="1:21" x14ac:dyDescent="0.3">
      <c r="A47" s="12"/>
      <c r="B47" s="17" t="str">
        <f t="shared" si="7"/>
        <v/>
      </c>
      <c r="C47" s="12"/>
      <c r="D47" s="12"/>
      <c r="E47" s="12"/>
      <c r="F47" s="12"/>
      <c r="G47" s="12"/>
      <c r="H47" s="20">
        <f t="shared" si="8"/>
        <v>0</v>
      </c>
      <c r="I47" s="12"/>
      <c r="J47" s="12"/>
      <c r="K47" s="12"/>
      <c r="L47" s="12"/>
      <c r="M47" s="12"/>
      <c r="N47" s="20">
        <f t="shared" si="9"/>
        <v>0</v>
      </c>
      <c r="O47" s="12"/>
      <c r="P47" s="12"/>
      <c r="Q47" s="12"/>
      <c r="R47" s="20">
        <f t="shared" si="10"/>
        <v>0</v>
      </c>
      <c r="S47" s="29">
        <f t="shared" si="11"/>
        <v>0</v>
      </c>
      <c r="T47" s="19" t="str">
        <f t="shared" si="12"/>
        <v>Failed</v>
      </c>
      <c r="U47" s="19" t="str">
        <f t="shared" si="13"/>
        <v/>
      </c>
    </row>
    <row r="48" spans="1:21" x14ac:dyDescent="0.3">
      <c r="A48" s="12"/>
      <c r="B48" s="17" t="str">
        <f t="shared" si="7"/>
        <v/>
      </c>
      <c r="C48" s="12"/>
      <c r="D48" s="12"/>
      <c r="E48" s="12"/>
      <c r="F48" s="12"/>
      <c r="G48" s="12"/>
      <c r="H48" s="20">
        <f t="shared" si="8"/>
        <v>0</v>
      </c>
      <c r="I48" s="12"/>
      <c r="J48" s="12"/>
      <c r="K48" s="12"/>
      <c r="L48" s="12"/>
      <c r="M48" s="12"/>
      <c r="N48" s="20">
        <f t="shared" si="9"/>
        <v>0</v>
      </c>
      <c r="O48" s="12"/>
      <c r="P48" s="12"/>
      <c r="Q48" s="12"/>
      <c r="R48" s="20">
        <f t="shared" si="10"/>
        <v>0</v>
      </c>
      <c r="S48" s="29">
        <f t="shared" si="11"/>
        <v>0</v>
      </c>
      <c r="T48" s="19" t="str">
        <f t="shared" si="12"/>
        <v>Failed</v>
      </c>
      <c r="U48" s="19" t="str">
        <f t="shared" si="13"/>
        <v/>
      </c>
    </row>
    <row r="49" spans="1:21" x14ac:dyDescent="0.3">
      <c r="A49" s="12"/>
      <c r="B49" s="17" t="str">
        <f t="shared" si="7"/>
        <v/>
      </c>
      <c r="C49" s="12"/>
      <c r="D49" s="12"/>
      <c r="E49" s="12"/>
      <c r="F49" s="12"/>
      <c r="G49" s="12"/>
      <c r="H49" s="20">
        <f t="shared" si="8"/>
        <v>0</v>
      </c>
      <c r="I49" s="12"/>
      <c r="J49" s="12"/>
      <c r="K49" s="12"/>
      <c r="L49" s="12"/>
      <c r="M49" s="12"/>
      <c r="N49" s="20">
        <f t="shared" si="9"/>
        <v>0</v>
      </c>
      <c r="O49" s="12"/>
      <c r="P49" s="12"/>
      <c r="Q49" s="12"/>
      <c r="R49" s="20">
        <f t="shared" si="10"/>
        <v>0</v>
      </c>
      <c r="S49" s="29">
        <f t="shared" si="11"/>
        <v>0</v>
      </c>
      <c r="T49" s="19" t="str">
        <f t="shared" si="12"/>
        <v>Failed</v>
      </c>
      <c r="U49" s="19" t="str">
        <f t="shared" si="13"/>
        <v/>
      </c>
    </row>
    <row r="50" spans="1:21" x14ac:dyDescent="0.3">
      <c r="A50" s="12"/>
      <c r="B50" s="17" t="str">
        <f t="shared" si="7"/>
        <v/>
      </c>
      <c r="C50" s="12"/>
      <c r="D50" s="12"/>
      <c r="E50" s="12"/>
      <c r="F50" s="12"/>
      <c r="G50" s="12"/>
      <c r="H50" s="20">
        <f t="shared" si="8"/>
        <v>0</v>
      </c>
      <c r="I50" s="12"/>
      <c r="J50" s="12"/>
      <c r="K50" s="12"/>
      <c r="L50" s="12"/>
      <c r="M50" s="12"/>
      <c r="N50" s="20">
        <f t="shared" si="9"/>
        <v>0</v>
      </c>
      <c r="O50" s="12"/>
      <c r="P50" s="12"/>
      <c r="Q50" s="12"/>
      <c r="R50" s="20">
        <f t="shared" si="10"/>
        <v>0</v>
      </c>
      <c r="S50" s="29">
        <f t="shared" si="11"/>
        <v>0</v>
      </c>
      <c r="T50" s="19" t="str">
        <f t="shared" si="12"/>
        <v>Failed</v>
      </c>
      <c r="U50" s="19" t="str">
        <f t="shared" si="13"/>
        <v/>
      </c>
    </row>
    <row r="51" spans="1:21" x14ac:dyDescent="0.3">
      <c r="A51" s="12"/>
      <c r="B51" s="17" t="str">
        <f t="shared" si="7"/>
        <v/>
      </c>
      <c r="C51" s="12"/>
      <c r="D51" s="12"/>
      <c r="E51" s="12"/>
      <c r="F51" s="12"/>
      <c r="G51" s="12"/>
      <c r="H51" s="20">
        <f t="shared" si="8"/>
        <v>0</v>
      </c>
      <c r="I51" s="12"/>
      <c r="J51" s="12"/>
      <c r="K51" s="12"/>
      <c r="L51" s="12"/>
      <c r="M51" s="12"/>
      <c r="N51" s="20">
        <f t="shared" si="9"/>
        <v>0</v>
      </c>
      <c r="O51" s="12"/>
      <c r="P51" s="12"/>
      <c r="Q51" s="12"/>
      <c r="R51" s="20">
        <f t="shared" si="10"/>
        <v>0</v>
      </c>
      <c r="S51" s="29">
        <f t="shared" si="11"/>
        <v>0</v>
      </c>
      <c r="T51" s="19" t="str">
        <f t="shared" si="12"/>
        <v>Failed</v>
      </c>
      <c r="U51" s="19" t="str">
        <f t="shared" si="13"/>
        <v/>
      </c>
    </row>
    <row r="52" spans="1:21" x14ac:dyDescent="0.3">
      <c r="A52" s="12"/>
      <c r="B52" s="17" t="str">
        <f t="shared" si="7"/>
        <v/>
      </c>
      <c r="C52" s="12"/>
      <c r="D52" s="12"/>
      <c r="E52" s="12"/>
      <c r="F52" s="12"/>
      <c r="G52" s="12"/>
      <c r="H52" s="20">
        <f t="shared" si="8"/>
        <v>0</v>
      </c>
      <c r="I52" s="12"/>
      <c r="J52" s="12"/>
      <c r="K52" s="12"/>
      <c r="L52" s="12"/>
      <c r="M52" s="12"/>
      <c r="N52" s="20">
        <f t="shared" si="9"/>
        <v>0</v>
      </c>
      <c r="O52" s="12"/>
      <c r="P52" s="12"/>
      <c r="Q52" s="12"/>
      <c r="R52" s="20">
        <f t="shared" si="10"/>
        <v>0</v>
      </c>
      <c r="S52" s="29">
        <f t="shared" si="11"/>
        <v>0</v>
      </c>
      <c r="T52" s="19" t="str">
        <f t="shared" si="12"/>
        <v>Failed</v>
      </c>
      <c r="U52" s="19" t="str">
        <f t="shared" si="13"/>
        <v/>
      </c>
    </row>
    <row r="53" spans="1:21" x14ac:dyDescent="0.3">
      <c r="A53" s="12"/>
      <c r="B53" s="17" t="str">
        <f t="shared" si="7"/>
        <v/>
      </c>
      <c r="C53" s="12"/>
      <c r="D53" s="12"/>
      <c r="E53" s="12"/>
      <c r="F53" s="12"/>
      <c r="G53" s="12"/>
      <c r="H53" s="20">
        <f t="shared" si="8"/>
        <v>0</v>
      </c>
      <c r="I53" s="12"/>
      <c r="J53" s="12"/>
      <c r="K53" s="12"/>
      <c r="L53" s="12"/>
      <c r="M53" s="12"/>
      <c r="N53" s="20">
        <f t="shared" si="9"/>
        <v>0</v>
      </c>
      <c r="O53" s="12"/>
      <c r="P53" s="12"/>
      <c r="Q53" s="12"/>
      <c r="R53" s="20">
        <f t="shared" si="10"/>
        <v>0</v>
      </c>
      <c r="S53" s="29">
        <f t="shared" si="11"/>
        <v>0</v>
      </c>
      <c r="T53" s="19" t="str">
        <f t="shared" si="12"/>
        <v>Failed</v>
      </c>
      <c r="U53" s="19" t="str">
        <f t="shared" si="13"/>
        <v/>
      </c>
    </row>
    <row r="54" spans="1:21" x14ac:dyDescent="0.3">
      <c r="A54" s="12"/>
      <c r="B54" s="17" t="str">
        <f t="shared" si="7"/>
        <v/>
      </c>
      <c r="C54" s="12"/>
      <c r="D54" s="12"/>
      <c r="E54" s="12"/>
      <c r="F54" s="12"/>
      <c r="G54" s="12"/>
      <c r="H54" s="20">
        <f t="shared" si="8"/>
        <v>0</v>
      </c>
      <c r="I54" s="12"/>
      <c r="J54" s="12"/>
      <c r="K54" s="12"/>
      <c r="L54" s="12"/>
      <c r="M54" s="12"/>
      <c r="N54" s="20">
        <f t="shared" si="9"/>
        <v>0</v>
      </c>
      <c r="O54" s="12"/>
      <c r="P54" s="12"/>
      <c r="Q54" s="12"/>
      <c r="R54" s="20">
        <f t="shared" si="10"/>
        <v>0</v>
      </c>
      <c r="S54" s="29">
        <f t="shared" si="11"/>
        <v>0</v>
      </c>
      <c r="T54" s="19" t="str">
        <f t="shared" si="12"/>
        <v>Failed</v>
      </c>
      <c r="U54" s="19" t="str">
        <f t="shared" si="13"/>
        <v/>
      </c>
    </row>
  </sheetData>
  <mergeCells count="2">
    <mergeCell ref="A1:U1"/>
    <mergeCell ref="A2:U2"/>
  </mergeCells>
  <conditionalFormatting sqref="S5:S54">
    <cfRule type="cellIs" dxfId="46" priority="1" operator="lessThan">
      <formula>PassingGrade</formula>
    </cfRule>
    <cfRule type="cellIs" dxfId="45" priority="2" operator="greaterThanOrEqual">
      <formula>WarningGrade</formula>
    </cfRule>
    <cfRule type="expression" dxfId="44" priority="6">
      <formula>AND(ISNUMBER(S5),S5&gt;=PassingGrade,S5&lt;WarningGrade)</formula>
    </cfRule>
  </conditionalFormatting>
  <conditionalFormatting sqref="T5:T54">
    <cfRule type="cellIs" dxfId="43" priority="3" operator="equal">
      <formula>"Failed"</formula>
    </cfRule>
    <cfRule type="cellIs" dxfId="42" priority="4" operator="equal">
      <formula>"Passed"</formula>
    </cfRule>
  </conditionalFormatting>
  <conditionalFormatting sqref="U5:U54">
    <cfRule type="cellIs" dxfId="41" priority="5" operator="equal">
      <formula>"Missing"</formula>
    </cfRule>
  </conditionalFormatting>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A859"/>
  </sheetPr>
  <dimension ref="A1:M53"/>
  <sheetViews>
    <sheetView workbookViewId="0">
      <pane ySplit="3" topLeftCell="A4" activePane="bottomLeft" state="frozen"/>
      <selection pane="bottomLeft" sqref="A1:M1"/>
    </sheetView>
  </sheetViews>
  <sheetFormatPr defaultRowHeight="14.4" x14ac:dyDescent="0.3"/>
  <cols>
    <col min="1" max="1" width="12" customWidth="1"/>
    <col min="2" max="3" width="14" customWidth="1"/>
    <col min="4" max="4" width="22" customWidth="1"/>
    <col min="5" max="5" width="16" customWidth="1"/>
    <col min="6" max="6" width="28" customWidth="1"/>
    <col min="7" max="7" width="12" customWidth="1"/>
    <col min="8" max="9" width="10" customWidth="1"/>
    <col min="10" max="10" width="14" customWidth="1"/>
    <col min="11" max="11" width="12" customWidth="1"/>
    <col min="12" max="12" width="10" customWidth="1"/>
    <col min="13" max="13" width="28" customWidth="1"/>
  </cols>
  <sheetData>
    <row r="1" spans="1:13" ht="34.950000000000003" customHeight="1" x14ac:dyDescent="0.3">
      <c r="A1" s="53" t="s">
        <v>270</v>
      </c>
      <c r="B1" s="40"/>
      <c r="C1" s="40"/>
      <c r="D1" s="40"/>
      <c r="E1" s="40"/>
      <c r="F1" s="40"/>
      <c r="G1" s="40"/>
      <c r="H1" s="40"/>
      <c r="I1" s="40"/>
      <c r="J1" s="40"/>
      <c r="K1" s="40"/>
      <c r="L1" s="40"/>
      <c r="M1" s="40"/>
    </row>
    <row r="2" spans="1:13" ht="19.95" customHeight="1" x14ac:dyDescent="0.3">
      <c r="A2" s="50" t="s">
        <v>271</v>
      </c>
      <c r="B2" s="40"/>
      <c r="C2" s="40"/>
      <c r="D2" s="40"/>
      <c r="E2" s="40"/>
      <c r="F2" s="40"/>
      <c r="G2" s="40"/>
      <c r="H2" s="40"/>
      <c r="I2" s="40"/>
      <c r="J2" s="40"/>
      <c r="K2" s="40"/>
      <c r="L2" s="40"/>
      <c r="M2" s="40"/>
    </row>
    <row r="3" spans="1:13" ht="30" customHeight="1" x14ac:dyDescent="0.3">
      <c r="A3" s="15" t="s">
        <v>272</v>
      </c>
      <c r="B3" s="15" t="s">
        <v>129</v>
      </c>
      <c r="C3" s="15" t="s">
        <v>273</v>
      </c>
      <c r="D3" s="15" t="s">
        <v>274</v>
      </c>
      <c r="E3" s="15" t="s">
        <v>275</v>
      </c>
      <c r="F3" s="15" t="s">
        <v>276</v>
      </c>
      <c r="G3" s="15" t="s">
        <v>277</v>
      </c>
      <c r="H3" s="15" t="s">
        <v>278</v>
      </c>
      <c r="I3" s="15" t="s">
        <v>279</v>
      </c>
      <c r="J3" s="15" t="s">
        <v>91</v>
      </c>
      <c r="K3" s="15" t="s">
        <v>280</v>
      </c>
      <c r="L3" s="15" t="s">
        <v>281</v>
      </c>
      <c r="M3" s="15" t="s">
        <v>164</v>
      </c>
    </row>
    <row r="4" spans="1:13" x14ac:dyDescent="0.3">
      <c r="A4" s="16" t="s">
        <v>282</v>
      </c>
      <c r="B4" s="16" t="str">
        <f t="shared" ref="B4:B35" si="0">Subject</f>
        <v>Mathematics</v>
      </c>
      <c r="C4" s="16"/>
      <c r="D4" s="16" t="s">
        <v>283</v>
      </c>
      <c r="E4" s="16" t="s">
        <v>284</v>
      </c>
      <c r="F4" s="16" t="s">
        <v>285</v>
      </c>
      <c r="G4" s="38">
        <v>46249</v>
      </c>
      <c r="H4" s="12">
        <v>10</v>
      </c>
      <c r="I4" s="12"/>
      <c r="J4" s="16" t="s">
        <v>102</v>
      </c>
      <c r="K4" s="12"/>
      <c r="L4" s="12"/>
      <c r="M4" s="16"/>
    </row>
    <row r="5" spans="1:13" x14ac:dyDescent="0.3">
      <c r="A5" s="16"/>
      <c r="B5" s="16" t="str">
        <f t="shared" si="0"/>
        <v>Mathematics</v>
      </c>
      <c r="C5" s="16"/>
      <c r="D5" s="16"/>
      <c r="E5" s="16"/>
      <c r="F5" s="16"/>
      <c r="G5" s="12"/>
      <c r="H5" s="12"/>
      <c r="I5" s="12"/>
      <c r="J5" s="16"/>
      <c r="K5" s="12"/>
      <c r="L5" s="12"/>
      <c r="M5" s="16"/>
    </row>
    <row r="6" spans="1:13" x14ac:dyDescent="0.3">
      <c r="A6" s="16"/>
      <c r="B6" s="16" t="str">
        <f t="shared" si="0"/>
        <v>Mathematics</v>
      </c>
      <c r="C6" s="16"/>
      <c r="D6" s="16"/>
      <c r="E6" s="16"/>
      <c r="F6" s="16"/>
      <c r="G6" s="12"/>
      <c r="H6" s="12"/>
      <c r="I6" s="12"/>
      <c r="J6" s="16"/>
      <c r="K6" s="12"/>
      <c r="L6" s="12"/>
      <c r="M6" s="16"/>
    </row>
    <row r="7" spans="1:13" x14ac:dyDescent="0.3">
      <c r="A7" s="16"/>
      <c r="B7" s="16" t="str">
        <f t="shared" si="0"/>
        <v>Mathematics</v>
      </c>
      <c r="C7" s="16"/>
      <c r="D7" s="16"/>
      <c r="E7" s="16"/>
      <c r="F7" s="16"/>
      <c r="G7" s="12"/>
      <c r="H7" s="12"/>
      <c r="I7" s="12"/>
      <c r="J7" s="16"/>
      <c r="K7" s="12"/>
      <c r="L7" s="12"/>
      <c r="M7" s="16"/>
    </row>
    <row r="8" spans="1:13" x14ac:dyDescent="0.3">
      <c r="A8" s="16"/>
      <c r="B8" s="16" t="str">
        <f t="shared" si="0"/>
        <v>Mathematics</v>
      </c>
      <c r="C8" s="16"/>
      <c r="D8" s="16"/>
      <c r="E8" s="16"/>
      <c r="F8" s="16"/>
      <c r="G8" s="12"/>
      <c r="H8" s="12"/>
      <c r="I8" s="12"/>
      <c r="J8" s="16"/>
      <c r="K8" s="12"/>
      <c r="L8" s="12"/>
      <c r="M8" s="16"/>
    </row>
    <row r="9" spans="1:13" x14ac:dyDescent="0.3">
      <c r="A9" s="16"/>
      <c r="B9" s="16" t="str">
        <f t="shared" si="0"/>
        <v>Mathematics</v>
      </c>
      <c r="C9" s="16"/>
      <c r="D9" s="16"/>
      <c r="E9" s="16"/>
      <c r="F9" s="16"/>
      <c r="G9" s="12"/>
      <c r="H9" s="12"/>
      <c r="I9" s="12"/>
      <c r="J9" s="16"/>
      <c r="K9" s="12"/>
      <c r="L9" s="12"/>
      <c r="M9" s="16"/>
    </row>
    <row r="10" spans="1:13" x14ac:dyDescent="0.3">
      <c r="A10" s="16"/>
      <c r="B10" s="16" t="str">
        <f t="shared" si="0"/>
        <v>Mathematics</v>
      </c>
      <c r="C10" s="16"/>
      <c r="D10" s="16"/>
      <c r="E10" s="16"/>
      <c r="F10" s="16"/>
      <c r="G10" s="12"/>
      <c r="H10" s="12"/>
      <c r="I10" s="12"/>
      <c r="J10" s="16"/>
      <c r="K10" s="12"/>
      <c r="L10" s="12"/>
      <c r="M10" s="16"/>
    </row>
    <row r="11" spans="1:13" x14ac:dyDescent="0.3">
      <c r="A11" s="16"/>
      <c r="B11" s="16" t="str">
        <f t="shared" si="0"/>
        <v>Mathematics</v>
      </c>
      <c r="C11" s="16"/>
      <c r="D11" s="16"/>
      <c r="E11" s="16"/>
      <c r="F11" s="16"/>
      <c r="G11" s="12"/>
      <c r="H11" s="12"/>
      <c r="I11" s="12"/>
      <c r="J11" s="16"/>
      <c r="K11" s="12"/>
      <c r="L11" s="12"/>
      <c r="M11" s="16"/>
    </row>
    <row r="12" spans="1:13" x14ac:dyDescent="0.3">
      <c r="A12" s="16"/>
      <c r="B12" s="16" t="str">
        <f t="shared" si="0"/>
        <v>Mathematics</v>
      </c>
      <c r="C12" s="16"/>
      <c r="D12" s="16"/>
      <c r="E12" s="16"/>
      <c r="F12" s="16"/>
      <c r="G12" s="12"/>
      <c r="H12" s="12"/>
      <c r="I12" s="12"/>
      <c r="J12" s="16"/>
      <c r="K12" s="12"/>
      <c r="L12" s="12"/>
      <c r="M12" s="16"/>
    </row>
    <row r="13" spans="1:13" x14ac:dyDescent="0.3">
      <c r="A13" s="16"/>
      <c r="B13" s="16" t="str">
        <f t="shared" si="0"/>
        <v>Mathematics</v>
      </c>
      <c r="C13" s="16"/>
      <c r="D13" s="16"/>
      <c r="E13" s="16"/>
      <c r="F13" s="16"/>
      <c r="G13" s="12"/>
      <c r="H13" s="12"/>
      <c r="I13" s="12"/>
      <c r="J13" s="16"/>
      <c r="K13" s="12"/>
      <c r="L13" s="12"/>
      <c r="M13" s="16"/>
    </row>
    <row r="14" spans="1:13" x14ac:dyDescent="0.3">
      <c r="A14" s="16"/>
      <c r="B14" s="16" t="str">
        <f t="shared" si="0"/>
        <v>Mathematics</v>
      </c>
      <c r="C14" s="16"/>
      <c r="D14" s="16"/>
      <c r="E14" s="16"/>
      <c r="F14" s="16"/>
      <c r="G14" s="12"/>
      <c r="H14" s="12"/>
      <c r="I14" s="12"/>
      <c r="J14" s="16"/>
      <c r="K14" s="12"/>
      <c r="L14" s="12"/>
      <c r="M14" s="16"/>
    </row>
    <row r="15" spans="1:13" x14ac:dyDescent="0.3">
      <c r="A15" s="16"/>
      <c r="B15" s="16" t="str">
        <f t="shared" si="0"/>
        <v>Mathematics</v>
      </c>
      <c r="C15" s="16"/>
      <c r="D15" s="16"/>
      <c r="E15" s="16"/>
      <c r="F15" s="16"/>
      <c r="G15" s="12"/>
      <c r="H15" s="12"/>
      <c r="I15" s="12"/>
      <c r="J15" s="16"/>
      <c r="K15" s="12"/>
      <c r="L15" s="12"/>
      <c r="M15" s="16"/>
    </row>
    <row r="16" spans="1:13" x14ac:dyDescent="0.3">
      <c r="A16" s="16"/>
      <c r="B16" s="16" t="str">
        <f t="shared" si="0"/>
        <v>Mathematics</v>
      </c>
      <c r="C16" s="16"/>
      <c r="D16" s="16"/>
      <c r="E16" s="16"/>
      <c r="F16" s="16"/>
      <c r="G16" s="12"/>
      <c r="H16" s="12"/>
      <c r="I16" s="12"/>
      <c r="J16" s="16"/>
      <c r="K16" s="12"/>
      <c r="L16" s="12"/>
      <c r="M16" s="16"/>
    </row>
    <row r="17" spans="1:13" x14ac:dyDescent="0.3">
      <c r="A17" s="16"/>
      <c r="B17" s="16" t="str">
        <f t="shared" si="0"/>
        <v>Mathematics</v>
      </c>
      <c r="C17" s="16"/>
      <c r="D17" s="16"/>
      <c r="E17" s="16"/>
      <c r="F17" s="16"/>
      <c r="G17" s="12"/>
      <c r="H17" s="12"/>
      <c r="I17" s="12"/>
      <c r="J17" s="16"/>
      <c r="K17" s="12"/>
      <c r="L17" s="12"/>
      <c r="M17" s="16"/>
    </row>
    <row r="18" spans="1:13" x14ac:dyDescent="0.3">
      <c r="A18" s="16"/>
      <c r="B18" s="16" t="str">
        <f t="shared" si="0"/>
        <v>Mathematics</v>
      </c>
      <c r="C18" s="16"/>
      <c r="D18" s="16"/>
      <c r="E18" s="16"/>
      <c r="F18" s="16"/>
      <c r="G18" s="12"/>
      <c r="H18" s="12"/>
      <c r="I18" s="12"/>
      <c r="J18" s="16"/>
      <c r="K18" s="12"/>
      <c r="L18" s="12"/>
      <c r="M18" s="16"/>
    </row>
    <row r="19" spans="1:13" x14ac:dyDescent="0.3">
      <c r="A19" s="16"/>
      <c r="B19" s="16" t="str">
        <f t="shared" si="0"/>
        <v>Mathematics</v>
      </c>
      <c r="C19" s="16"/>
      <c r="D19" s="16"/>
      <c r="E19" s="16"/>
      <c r="F19" s="16"/>
      <c r="G19" s="12"/>
      <c r="H19" s="12"/>
      <c r="I19" s="12"/>
      <c r="J19" s="16"/>
      <c r="K19" s="12"/>
      <c r="L19" s="12"/>
      <c r="M19" s="16"/>
    </row>
    <row r="20" spans="1:13" x14ac:dyDescent="0.3">
      <c r="A20" s="16"/>
      <c r="B20" s="16" t="str">
        <f t="shared" si="0"/>
        <v>Mathematics</v>
      </c>
      <c r="C20" s="16"/>
      <c r="D20" s="16"/>
      <c r="E20" s="16"/>
      <c r="F20" s="16"/>
      <c r="G20" s="12"/>
      <c r="H20" s="12"/>
      <c r="I20" s="12"/>
      <c r="J20" s="16"/>
      <c r="K20" s="12"/>
      <c r="L20" s="12"/>
      <c r="M20" s="16"/>
    </row>
    <row r="21" spans="1:13" x14ac:dyDescent="0.3">
      <c r="A21" s="16"/>
      <c r="B21" s="16" t="str">
        <f t="shared" si="0"/>
        <v>Mathematics</v>
      </c>
      <c r="C21" s="16"/>
      <c r="D21" s="16"/>
      <c r="E21" s="16"/>
      <c r="F21" s="16"/>
      <c r="G21" s="12"/>
      <c r="H21" s="12"/>
      <c r="I21" s="12"/>
      <c r="J21" s="16"/>
      <c r="K21" s="12"/>
      <c r="L21" s="12"/>
      <c r="M21" s="16"/>
    </row>
    <row r="22" spans="1:13" x14ac:dyDescent="0.3">
      <c r="A22" s="16"/>
      <c r="B22" s="16" t="str">
        <f t="shared" si="0"/>
        <v>Mathematics</v>
      </c>
      <c r="C22" s="16"/>
      <c r="D22" s="16"/>
      <c r="E22" s="16"/>
      <c r="F22" s="16"/>
      <c r="G22" s="12"/>
      <c r="H22" s="12"/>
      <c r="I22" s="12"/>
      <c r="J22" s="16"/>
      <c r="K22" s="12"/>
      <c r="L22" s="12"/>
      <c r="M22" s="16"/>
    </row>
    <row r="23" spans="1:13" x14ac:dyDescent="0.3">
      <c r="A23" s="16"/>
      <c r="B23" s="16" t="str">
        <f t="shared" si="0"/>
        <v>Mathematics</v>
      </c>
      <c r="C23" s="16"/>
      <c r="D23" s="16"/>
      <c r="E23" s="16"/>
      <c r="F23" s="16"/>
      <c r="G23" s="12"/>
      <c r="H23" s="12"/>
      <c r="I23" s="12"/>
      <c r="J23" s="16"/>
      <c r="K23" s="12"/>
      <c r="L23" s="12"/>
      <c r="M23" s="16"/>
    </row>
    <row r="24" spans="1:13" x14ac:dyDescent="0.3">
      <c r="A24" s="16"/>
      <c r="B24" s="16" t="str">
        <f t="shared" si="0"/>
        <v>Mathematics</v>
      </c>
      <c r="C24" s="16"/>
      <c r="D24" s="16"/>
      <c r="E24" s="16"/>
      <c r="F24" s="16"/>
      <c r="G24" s="12"/>
      <c r="H24" s="12"/>
      <c r="I24" s="12"/>
      <c r="J24" s="16"/>
      <c r="K24" s="12"/>
      <c r="L24" s="12"/>
      <c r="M24" s="16"/>
    </row>
    <row r="25" spans="1:13" x14ac:dyDescent="0.3">
      <c r="A25" s="16"/>
      <c r="B25" s="16" t="str">
        <f t="shared" si="0"/>
        <v>Mathematics</v>
      </c>
      <c r="C25" s="16"/>
      <c r="D25" s="16"/>
      <c r="E25" s="16"/>
      <c r="F25" s="16"/>
      <c r="G25" s="12"/>
      <c r="H25" s="12"/>
      <c r="I25" s="12"/>
      <c r="J25" s="16"/>
      <c r="K25" s="12"/>
      <c r="L25" s="12"/>
      <c r="M25" s="16"/>
    </row>
    <row r="26" spans="1:13" x14ac:dyDescent="0.3">
      <c r="A26" s="16"/>
      <c r="B26" s="16" t="str">
        <f t="shared" si="0"/>
        <v>Mathematics</v>
      </c>
      <c r="C26" s="16"/>
      <c r="D26" s="16"/>
      <c r="E26" s="16"/>
      <c r="F26" s="16"/>
      <c r="G26" s="12"/>
      <c r="H26" s="12"/>
      <c r="I26" s="12"/>
      <c r="J26" s="16"/>
      <c r="K26" s="12"/>
      <c r="L26" s="12"/>
      <c r="M26" s="16"/>
    </row>
    <row r="27" spans="1:13" x14ac:dyDescent="0.3">
      <c r="A27" s="16"/>
      <c r="B27" s="16" t="str">
        <f t="shared" si="0"/>
        <v>Mathematics</v>
      </c>
      <c r="C27" s="16"/>
      <c r="D27" s="16"/>
      <c r="E27" s="16"/>
      <c r="F27" s="16"/>
      <c r="G27" s="12"/>
      <c r="H27" s="12"/>
      <c r="I27" s="12"/>
      <c r="J27" s="16"/>
      <c r="K27" s="12"/>
      <c r="L27" s="12"/>
      <c r="M27" s="16"/>
    </row>
    <row r="28" spans="1:13" x14ac:dyDescent="0.3">
      <c r="A28" s="16"/>
      <c r="B28" s="16" t="str">
        <f t="shared" si="0"/>
        <v>Mathematics</v>
      </c>
      <c r="C28" s="16"/>
      <c r="D28" s="16"/>
      <c r="E28" s="16"/>
      <c r="F28" s="16"/>
      <c r="G28" s="12"/>
      <c r="H28" s="12"/>
      <c r="I28" s="12"/>
      <c r="J28" s="16"/>
      <c r="K28" s="12"/>
      <c r="L28" s="12"/>
      <c r="M28" s="16"/>
    </row>
    <row r="29" spans="1:13" x14ac:dyDescent="0.3">
      <c r="A29" s="16"/>
      <c r="B29" s="16" t="str">
        <f t="shared" si="0"/>
        <v>Mathematics</v>
      </c>
      <c r="C29" s="16"/>
      <c r="D29" s="16"/>
      <c r="E29" s="16"/>
      <c r="F29" s="16"/>
      <c r="G29" s="12"/>
      <c r="H29" s="12"/>
      <c r="I29" s="12"/>
      <c r="J29" s="16"/>
      <c r="K29" s="12"/>
      <c r="L29" s="12"/>
      <c r="M29" s="16"/>
    </row>
    <row r="30" spans="1:13" x14ac:dyDescent="0.3">
      <c r="A30" s="16"/>
      <c r="B30" s="16" t="str">
        <f t="shared" si="0"/>
        <v>Mathematics</v>
      </c>
      <c r="C30" s="16"/>
      <c r="D30" s="16"/>
      <c r="E30" s="16"/>
      <c r="F30" s="16"/>
      <c r="G30" s="12"/>
      <c r="H30" s="12"/>
      <c r="I30" s="12"/>
      <c r="J30" s="16"/>
      <c r="K30" s="12"/>
      <c r="L30" s="12"/>
      <c r="M30" s="16"/>
    </row>
    <row r="31" spans="1:13" x14ac:dyDescent="0.3">
      <c r="A31" s="16"/>
      <c r="B31" s="16" t="str">
        <f t="shared" si="0"/>
        <v>Mathematics</v>
      </c>
      <c r="C31" s="16"/>
      <c r="D31" s="16"/>
      <c r="E31" s="16"/>
      <c r="F31" s="16"/>
      <c r="G31" s="12"/>
      <c r="H31" s="12"/>
      <c r="I31" s="12"/>
      <c r="J31" s="16"/>
      <c r="K31" s="12"/>
      <c r="L31" s="12"/>
      <c r="M31" s="16"/>
    </row>
    <row r="32" spans="1:13" x14ac:dyDescent="0.3">
      <c r="A32" s="16"/>
      <c r="B32" s="16" t="str">
        <f t="shared" si="0"/>
        <v>Mathematics</v>
      </c>
      <c r="C32" s="16"/>
      <c r="D32" s="16"/>
      <c r="E32" s="16"/>
      <c r="F32" s="16"/>
      <c r="G32" s="12"/>
      <c r="H32" s="12"/>
      <c r="I32" s="12"/>
      <c r="J32" s="16"/>
      <c r="K32" s="12"/>
      <c r="L32" s="12"/>
      <c r="M32" s="16"/>
    </row>
    <row r="33" spans="1:13" x14ac:dyDescent="0.3">
      <c r="A33" s="16"/>
      <c r="B33" s="16" t="str">
        <f t="shared" si="0"/>
        <v>Mathematics</v>
      </c>
      <c r="C33" s="16"/>
      <c r="D33" s="16"/>
      <c r="E33" s="16"/>
      <c r="F33" s="16"/>
      <c r="G33" s="12"/>
      <c r="H33" s="12"/>
      <c r="I33" s="12"/>
      <c r="J33" s="16"/>
      <c r="K33" s="12"/>
      <c r="L33" s="12"/>
      <c r="M33" s="16"/>
    </row>
    <row r="34" spans="1:13" x14ac:dyDescent="0.3">
      <c r="A34" s="16"/>
      <c r="B34" s="16" t="str">
        <f t="shared" si="0"/>
        <v>Mathematics</v>
      </c>
      <c r="C34" s="16"/>
      <c r="D34" s="16"/>
      <c r="E34" s="16"/>
      <c r="F34" s="16"/>
      <c r="G34" s="12"/>
      <c r="H34" s="12"/>
      <c r="I34" s="12"/>
      <c r="J34" s="16"/>
      <c r="K34" s="12"/>
      <c r="L34" s="12"/>
      <c r="M34" s="16"/>
    </row>
    <row r="35" spans="1:13" x14ac:dyDescent="0.3">
      <c r="A35" s="16"/>
      <c r="B35" s="16" t="str">
        <f t="shared" si="0"/>
        <v>Mathematics</v>
      </c>
      <c r="C35" s="16"/>
      <c r="D35" s="16"/>
      <c r="E35" s="16"/>
      <c r="F35" s="16"/>
      <c r="G35" s="12"/>
      <c r="H35" s="12"/>
      <c r="I35" s="12"/>
      <c r="J35" s="16"/>
      <c r="K35" s="12"/>
      <c r="L35" s="12"/>
      <c r="M35" s="16"/>
    </row>
    <row r="36" spans="1:13" x14ac:dyDescent="0.3">
      <c r="A36" s="16"/>
      <c r="B36" s="16" t="str">
        <f t="shared" ref="B36:B53" si="1">Subject</f>
        <v>Mathematics</v>
      </c>
      <c r="C36" s="16"/>
      <c r="D36" s="16"/>
      <c r="E36" s="16"/>
      <c r="F36" s="16"/>
      <c r="G36" s="12"/>
      <c r="H36" s="12"/>
      <c r="I36" s="12"/>
      <c r="J36" s="16"/>
      <c r="K36" s="12"/>
      <c r="L36" s="12"/>
      <c r="M36" s="16"/>
    </row>
    <row r="37" spans="1:13" x14ac:dyDescent="0.3">
      <c r="A37" s="16"/>
      <c r="B37" s="16" t="str">
        <f t="shared" si="1"/>
        <v>Mathematics</v>
      </c>
      <c r="C37" s="16"/>
      <c r="D37" s="16"/>
      <c r="E37" s="16"/>
      <c r="F37" s="16"/>
      <c r="G37" s="12"/>
      <c r="H37" s="12"/>
      <c r="I37" s="12"/>
      <c r="J37" s="16"/>
      <c r="K37" s="12"/>
      <c r="L37" s="12"/>
      <c r="M37" s="16"/>
    </row>
    <row r="38" spans="1:13" x14ac:dyDescent="0.3">
      <c r="A38" s="16"/>
      <c r="B38" s="16" t="str">
        <f t="shared" si="1"/>
        <v>Mathematics</v>
      </c>
      <c r="C38" s="16"/>
      <c r="D38" s="16"/>
      <c r="E38" s="16"/>
      <c r="F38" s="16"/>
      <c r="G38" s="12"/>
      <c r="H38" s="12"/>
      <c r="I38" s="12"/>
      <c r="J38" s="16"/>
      <c r="K38" s="12"/>
      <c r="L38" s="12"/>
      <c r="M38" s="16"/>
    </row>
    <row r="39" spans="1:13" x14ac:dyDescent="0.3">
      <c r="A39" s="16"/>
      <c r="B39" s="16" t="str">
        <f t="shared" si="1"/>
        <v>Mathematics</v>
      </c>
      <c r="C39" s="16"/>
      <c r="D39" s="16"/>
      <c r="E39" s="16"/>
      <c r="F39" s="16"/>
      <c r="G39" s="12"/>
      <c r="H39" s="12"/>
      <c r="I39" s="12"/>
      <c r="J39" s="16"/>
      <c r="K39" s="12"/>
      <c r="L39" s="12"/>
      <c r="M39" s="16"/>
    </row>
    <row r="40" spans="1:13" x14ac:dyDescent="0.3">
      <c r="A40" s="16"/>
      <c r="B40" s="16" t="str">
        <f t="shared" si="1"/>
        <v>Mathematics</v>
      </c>
      <c r="C40" s="16"/>
      <c r="D40" s="16"/>
      <c r="E40" s="16"/>
      <c r="F40" s="16"/>
      <c r="G40" s="12"/>
      <c r="H40" s="12"/>
      <c r="I40" s="12"/>
      <c r="J40" s="16"/>
      <c r="K40" s="12"/>
      <c r="L40" s="12"/>
      <c r="M40" s="16"/>
    </row>
    <row r="41" spans="1:13" x14ac:dyDescent="0.3">
      <c r="A41" s="16"/>
      <c r="B41" s="16" t="str">
        <f t="shared" si="1"/>
        <v>Mathematics</v>
      </c>
      <c r="C41" s="16"/>
      <c r="D41" s="16"/>
      <c r="E41" s="16"/>
      <c r="F41" s="16"/>
      <c r="G41" s="12"/>
      <c r="H41" s="12"/>
      <c r="I41" s="12"/>
      <c r="J41" s="16"/>
      <c r="K41" s="12"/>
      <c r="L41" s="12"/>
      <c r="M41" s="16"/>
    </row>
    <row r="42" spans="1:13" x14ac:dyDescent="0.3">
      <c r="A42" s="16"/>
      <c r="B42" s="16" t="str">
        <f t="shared" si="1"/>
        <v>Mathematics</v>
      </c>
      <c r="C42" s="16"/>
      <c r="D42" s="16"/>
      <c r="E42" s="16"/>
      <c r="F42" s="16"/>
      <c r="G42" s="12"/>
      <c r="H42" s="12"/>
      <c r="I42" s="12"/>
      <c r="J42" s="16"/>
      <c r="K42" s="12"/>
      <c r="L42" s="12"/>
      <c r="M42" s="16"/>
    </row>
    <row r="43" spans="1:13" x14ac:dyDescent="0.3">
      <c r="A43" s="16"/>
      <c r="B43" s="16" t="str">
        <f t="shared" si="1"/>
        <v>Mathematics</v>
      </c>
      <c r="C43" s="16"/>
      <c r="D43" s="16"/>
      <c r="E43" s="16"/>
      <c r="F43" s="16"/>
      <c r="G43" s="12"/>
      <c r="H43" s="12"/>
      <c r="I43" s="12"/>
      <c r="J43" s="16"/>
      <c r="K43" s="12"/>
      <c r="L43" s="12"/>
      <c r="M43" s="16"/>
    </row>
    <row r="44" spans="1:13" x14ac:dyDescent="0.3">
      <c r="A44" s="16"/>
      <c r="B44" s="16" t="str">
        <f t="shared" si="1"/>
        <v>Mathematics</v>
      </c>
      <c r="C44" s="16"/>
      <c r="D44" s="16"/>
      <c r="E44" s="16"/>
      <c r="F44" s="16"/>
      <c r="G44" s="12"/>
      <c r="H44" s="12"/>
      <c r="I44" s="12"/>
      <c r="J44" s="16"/>
      <c r="K44" s="12"/>
      <c r="L44" s="12"/>
      <c r="M44" s="16"/>
    </row>
    <row r="45" spans="1:13" x14ac:dyDescent="0.3">
      <c r="A45" s="16"/>
      <c r="B45" s="16" t="str">
        <f t="shared" si="1"/>
        <v>Mathematics</v>
      </c>
      <c r="C45" s="16"/>
      <c r="D45" s="16"/>
      <c r="E45" s="16"/>
      <c r="F45" s="16"/>
      <c r="G45" s="12"/>
      <c r="H45" s="12"/>
      <c r="I45" s="12"/>
      <c r="J45" s="16"/>
      <c r="K45" s="12"/>
      <c r="L45" s="12"/>
      <c r="M45" s="16"/>
    </row>
    <row r="46" spans="1:13" x14ac:dyDescent="0.3">
      <c r="A46" s="16"/>
      <c r="B46" s="16" t="str">
        <f t="shared" si="1"/>
        <v>Mathematics</v>
      </c>
      <c r="C46" s="16"/>
      <c r="D46" s="16"/>
      <c r="E46" s="16"/>
      <c r="F46" s="16"/>
      <c r="G46" s="12"/>
      <c r="H46" s="12"/>
      <c r="I46" s="12"/>
      <c r="J46" s="16"/>
      <c r="K46" s="12"/>
      <c r="L46" s="12"/>
      <c r="M46" s="16"/>
    </row>
    <row r="47" spans="1:13" x14ac:dyDescent="0.3">
      <c r="A47" s="16"/>
      <c r="B47" s="16" t="str">
        <f t="shared" si="1"/>
        <v>Mathematics</v>
      </c>
      <c r="C47" s="16"/>
      <c r="D47" s="16"/>
      <c r="E47" s="16"/>
      <c r="F47" s="16"/>
      <c r="G47" s="12"/>
      <c r="H47" s="12"/>
      <c r="I47" s="12"/>
      <c r="J47" s="16"/>
      <c r="K47" s="12"/>
      <c r="L47" s="12"/>
      <c r="M47" s="16"/>
    </row>
    <row r="48" spans="1:13" x14ac:dyDescent="0.3">
      <c r="A48" s="16"/>
      <c r="B48" s="16" t="str">
        <f t="shared" si="1"/>
        <v>Mathematics</v>
      </c>
      <c r="C48" s="16"/>
      <c r="D48" s="16"/>
      <c r="E48" s="16"/>
      <c r="F48" s="16"/>
      <c r="G48" s="12"/>
      <c r="H48" s="12"/>
      <c r="I48" s="12"/>
      <c r="J48" s="16"/>
      <c r="K48" s="12"/>
      <c r="L48" s="12"/>
      <c r="M48" s="16"/>
    </row>
    <row r="49" spans="1:13" x14ac:dyDescent="0.3">
      <c r="A49" s="16"/>
      <c r="B49" s="16" t="str">
        <f t="shared" si="1"/>
        <v>Mathematics</v>
      </c>
      <c r="C49" s="16"/>
      <c r="D49" s="16"/>
      <c r="E49" s="16"/>
      <c r="F49" s="16"/>
      <c r="G49" s="12"/>
      <c r="H49" s="12"/>
      <c r="I49" s="12"/>
      <c r="J49" s="16"/>
      <c r="K49" s="12"/>
      <c r="L49" s="12"/>
      <c r="M49" s="16"/>
    </row>
    <row r="50" spans="1:13" x14ac:dyDescent="0.3">
      <c r="A50" s="16"/>
      <c r="B50" s="16" t="str">
        <f t="shared" si="1"/>
        <v>Mathematics</v>
      </c>
      <c r="C50" s="16"/>
      <c r="D50" s="16"/>
      <c r="E50" s="16"/>
      <c r="F50" s="16"/>
      <c r="G50" s="12"/>
      <c r="H50" s="12"/>
      <c r="I50" s="12"/>
      <c r="J50" s="16"/>
      <c r="K50" s="12"/>
      <c r="L50" s="12"/>
      <c r="M50" s="16"/>
    </row>
    <row r="51" spans="1:13" x14ac:dyDescent="0.3">
      <c r="A51" s="16"/>
      <c r="B51" s="16" t="str">
        <f t="shared" si="1"/>
        <v>Mathematics</v>
      </c>
      <c r="C51" s="16"/>
      <c r="D51" s="16"/>
      <c r="E51" s="16"/>
      <c r="F51" s="16"/>
      <c r="G51" s="12"/>
      <c r="H51" s="12"/>
      <c r="I51" s="12"/>
      <c r="J51" s="16"/>
      <c r="K51" s="12"/>
      <c r="L51" s="12"/>
      <c r="M51" s="16"/>
    </row>
    <row r="52" spans="1:13" x14ac:dyDescent="0.3">
      <c r="A52" s="16"/>
      <c r="B52" s="16" t="str">
        <f t="shared" si="1"/>
        <v>Mathematics</v>
      </c>
      <c r="C52" s="16"/>
      <c r="D52" s="16"/>
      <c r="E52" s="16"/>
      <c r="F52" s="16"/>
      <c r="G52" s="12"/>
      <c r="H52" s="12"/>
      <c r="I52" s="12"/>
      <c r="J52" s="16"/>
      <c r="K52" s="12"/>
      <c r="L52" s="12"/>
      <c r="M52" s="16"/>
    </row>
    <row r="53" spans="1:13" x14ac:dyDescent="0.3">
      <c r="A53" s="16"/>
      <c r="B53" s="16" t="str">
        <f t="shared" si="1"/>
        <v>Mathematics</v>
      </c>
      <c r="C53" s="16"/>
      <c r="D53" s="16"/>
      <c r="E53" s="16"/>
      <c r="F53" s="16"/>
      <c r="G53" s="12"/>
      <c r="H53" s="12"/>
      <c r="I53" s="12"/>
      <c r="J53" s="16"/>
      <c r="K53" s="12"/>
      <c r="L53" s="12"/>
      <c r="M53" s="16"/>
    </row>
  </sheetData>
  <mergeCells count="2">
    <mergeCell ref="A2:M2"/>
    <mergeCell ref="A1:M1"/>
  </mergeCells>
  <dataValidations count="2">
    <dataValidation type="list" allowBlank="1" showErrorMessage="1" errorTitle="Invalid Entry" error="Please select from the list." sqref="E4:E53" xr:uid="{00000000-0002-0000-0A00-000000000000}">
      <formula1>"Quiz,Activity,Assignment,Project,Performance Task,Recitation,Midterm Exam,Final Exam"</formula1>
    </dataValidation>
    <dataValidation type="list" allowBlank="1" showErrorMessage="1" errorTitle="Invalid Entry" error="Please select from the list." sqref="J4:J53" xr:uid="{00000000-0002-0000-0A00-000001000000}">
      <formula1>"Scheduled,Given,Completed"</formula1>
    </dataValidation>
  </dataValidation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A859"/>
  </sheetPr>
  <dimension ref="A1:H22"/>
  <sheetViews>
    <sheetView workbookViewId="0">
      <pane ySplit="3" topLeftCell="A10" activePane="bottomLeft" state="frozen"/>
      <selection pane="bottomLeft" activeCell="L3" sqref="L3"/>
    </sheetView>
  </sheetViews>
  <sheetFormatPr defaultRowHeight="14.4" x14ac:dyDescent="0.3"/>
  <cols>
    <col min="1" max="1" width="3" customWidth="1"/>
    <col min="2" max="2" width="28" customWidth="1"/>
    <col min="3" max="3" width="18" customWidth="1"/>
    <col min="4" max="4" width="3" customWidth="1"/>
    <col min="5" max="5" width="20" customWidth="1"/>
    <col min="6" max="6" width="14" customWidth="1"/>
    <col min="7" max="8" width="3" customWidth="1"/>
  </cols>
  <sheetData>
    <row r="1" spans="1:8" ht="34.950000000000003" customHeight="1" x14ac:dyDescent="0.3">
      <c r="A1" s="53" t="s">
        <v>286</v>
      </c>
      <c r="B1" s="40"/>
      <c r="C1" s="40"/>
      <c r="D1" s="40"/>
      <c r="E1" s="40"/>
      <c r="F1" s="40"/>
      <c r="G1" s="40"/>
      <c r="H1" s="40"/>
    </row>
    <row r="2" spans="1:8" ht="19.95" customHeight="1" x14ac:dyDescent="0.3">
      <c r="A2" s="50" t="s">
        <v>287</v>
      </c>
      <c r="B2" s="40"/>
      <c r="C2" s="40"/>
      <c r="D2" s="40"/>
      <c r="E2" s="40"/>
      <c r="F2" s="40"/>
      <c r="G2" s="40"/>
      <c r="H2" s="40"/>
    </row>
    <row r="5" spans="1:8" x14ac:dyDescent="0.3">
      <c r="B5" s="46" t="s">
        <v>288</v>
      </c>
      <c r="C5" s="40"/>
    </row>
    <row r="6" spans="1:8" x14ac:dyDescent="0.3">
      <c r="B6" s="10" t="s">
        <v>289</v>
      </c>
      <c r="C6" s="19">
        <f>IFERROR(AVERAGE(GRADEBOOK!$S$5:$S$54),"")</f>
        <v>0.02</v>
      </c>
    </row>
    <row r="7" spans="1:8" x14ac:dyDescent="0.3">
      <c r="B7" s="10" t="s">
        <v>290</v>
      </c>
      <c r="C7" s="19">
        <f>IFERROR(MEDIAN(GRADEBOOK!$S$5:$S$54),"")</f>
        <v>0</v>
      </c>
    </row>
    <row r="8" spans="1:8" x14ac:dyDescent="0.3">
      <c r="B8" s="10" t="s">
        <v>291</v>
      </c>
      <c r="C8" s="19">
        <f>IFERROR(MODE(GRADEBOOK!$S$5:$S$54),"")</f>
        <v>0</v>
      </c>
    </row>
    <row r="9" spans="1:8" x14ac:dyDescent="0.3">
      <c r="B9" s="10" t="s">
        <v>89</v>
      </c>
      <c r="C9" s="19">
        <f>IFERROR(MAX(GRADEBOOK!$S$5:$S$54),"")</f>
        <v>1</v>
      </c>
    </row>
    <row r="10" spans="1:8" x14ac:dyDescent="0.3">
      <c r="B10" s="10" t="s">
        <v>90</v>
      </c>
      <c r="C10" s="19">
        <f>IFERROR(MIN(GRADEBOOK!$S$5:$S$54),"")</f>
        <v>0</v>
      </c>
    </row>
    <row r="11" spans="1:8" x14ac:dyDescent="0.3">
      <c r="B11" s="10" t="s">
        <v>292</v>
      </c>
      <c r="C11" s="19">
        <f>IFERROR(STDEV(GRADEBOOK!$S$5:$S$54),"")</f>
        <v>0.1414213562373095</v>
      </c>
    </row>
    <row r="12" spans="1:8" x14ac:dyDescent="0.3">
      <c r="B12" s="10" t="s">
        <v>293</v>
      </c>
      <c r="C12" s="19">
        <f>COUNTIF(GRADEBOOK!$T$5:$T$54,"Passed")</f>
        <v>0</v>
      </c>
    </row>
    <row r="13" spans="1:8" x14ac:dyDescent="0.3">
      <c r="B13" s="10" t="s">
        <v>94</v>
      </c>
      <c r="C13" s="19">
        <f>COUNTIF(GRADEBOOK!$T$5:$T$54,"Failed")</f>
        <v>50</v>
      </c>
    </row>
    <row r="14" spans="1:8" x14ac:dyDescent="0.3">
      <c r="B14" s="10" t="s">
        <v>93</v>
      </c>
      <c r="C14" s="20">
        <f>IFERROR(COUNTIF(GRADEBOOK!$T$5:$T$54,"Passed")/(COUNTIF(GRADEBOOK!$T$5:$T$54,"Passed")+COUNTIF(GRADEBOOK!$T$5:$T$54,"Failed")),"")</f>
        <v>0</v>
      </c>
    </row>
    <row r="15" spans="1:8" x14ac:dyDescent="0.3">
      <c r="B15" s="10" t="s">
        <v>294</v>
      </c>
      <c r="C15" s="19">
        <f>COUNT(GRADEBOOK!$S$5:$S$54)</f>
        <v>50</v>
      </c>
    </row>
    <row r="17" spans="1:3" ht="30" customHeight="1" x14ac:dyDescent="0.3">
      <c r="A17" s="15" t="s">
        <v>74</v>
      </c>
      <c r="B17" s="68" t="s">
        <v>75</v>
      </c>
      <c r="C17" s="43"/>
    </row>
    <row r="18" spans="1:3" x14ac:dyDescent="0.3">
      <c r="B18" s="30" t="s">
        <v>295</v>
      </c>
      <c r="C18" s="14">
        <f>COUNTIF(GRADEBOOK!$S$5:$S$54,"&gt;=90")</f>
        <v>0</v>
      </c>
    </row>
    <row r="19" spans="1:3" x14ac:dyDescent="0.3">
      <c r="B19" s="30" t="s">
        <v>296</v>
      </c>
      <c r="C19" s="14">
        <f>COUNTIF(GRADEBOOK!$S$5:$S$54,"&gt;=80")-COUNTIF(GRADEBOOK!$S$5:$S$54,"&gt;=90")</f>
        <v>0</v>
      </c>
    </row>
    <row r="20" spans="1:3" x14ac:dyDescent="0.3">
      <c r="B20" s="30" t="s">
        <v>297</v>
      </c>
      <c r="C20" s="14">
        <f>COUNTIF(GRADEBOOK!$S$5:$S$54,"&gt;=70")-COUNTIF(GRADEBOOK!$S$5:$S$54,"&gt;=80")</f>
        <v>0</v>
      </c>
    </row>
    <row r="21" spans="1:3" x14ac:dyDescent="0.3">
      <c r="B21" s="30" t="s">
        <v>298</v>
      </c>
      <c r="C21" s="14">
        <f>COUNTIF(GRADEBOOK!$S$5:$S$54,"&gt;=60")-COUNTIF(GRADEBOOK!$S$5:$S$54,"&gt;=70")</f>
        <v>0</v>
      </c>
    </row>
    <row r="22" spans="1:3" x14ac:dyDescent="0.3">
      <c r="B22" s="30" t="s">
        <v>299</v>
      </c>
      <c r="C22" s="14">
        <f>COUNTIF(GRADEBOOK!$S$5:$S$54,"&lt;60")</f>
        <v>50</v>
      </c>
    </row>
  </sheetData>
  <mergeCells count="4">
    <mergeCell ref="B5:C5"/>
    <mergeCell ref="A2:H2"/>
    <mergeCell ref="B17:C17"/>
    <mergeCell ref="A1:H1"/>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A859"/>
  </sheetPr>
  <dimension ref="A1:G53"/>
  <sheetViews>
    <sheetView workbookViewId="0">
      <pane ySplit="3" topLeftCell="A4" activePane="bottomLeft" state="frozen"/>
      <selection pane="bottomLeft" sqref="A1:G1"/>
    </sheetView>
  </sheetViews>
  <sheetFormatPr defaultRowHeight="14.4" x14ac:dyDescent="0.3"/>
  <cols>
    <col min="1" max="1" width="20" customWidth="1"/>
    <col min="2" max="2" width="12" customWidth="1"/>
    <col min="3" max="4" width="16" customWidth="1"/>
    <col min="5" max="5" width="14" customWidth="1"/>
    <col min="6" max="7" width="16" customWidth="1"/>
  </cols>
  <sheetData>
    <row r="1" spans="1:7" ht="34.950000000000003" customHeight="1" x14ac:dyDescent="0.3">
      <c r="A1" s="53" t="s">
        <v>300</v>
      </c>
      <c r="B1" s="40"/>
      <c r="C1" s="40"/>
      <c r="D1" s="40"/>
      <c r="E1" s="40"/>
      <c r="F1" s="40"/>
      <c r="G1" s="40"/>
    </row>
    <row r="2" spans="1:7" ht="19.95" customHeight="1" x14ac:dyDescent="0.3">
      <c r="A2" s="50" t="s">
        <v>301</v>
      </c>
      <c r="B2" s="40"/>
      <c r="C2" s="40"/>
      <c r="D2" s="40"/>
      <c r="E2" s="40"/>
      <c r="F2" s="40"/>
      <c r="G2" s="40"/>
    </row>
    <row r="3" spans="1:7" ht="30" customHeight="1" x14ac:dyDescent="0.3">
      <c r="A3" s="15" t="s">
        <v>302</v>
      </c>
      <c r="B3" s="15" t="s">
        <v>303</v>
      </c>
      <c r="C3" s="15" t="s">
        <v>304</v>
      </c>
      <c r="D3" s="15" t="s">
        <v>305</v>
      </c>
      <c r="E3" s="15" t="s">
        <v>306</v>
      </c>
      <c r="F3" s="15" t="s">
        <v>307</v>
      </c>
      <c r="G3" s="15" t="s">
        <v>308</v>
      </c>
    </row>
    <row r="4" spans="1:7" x14ac:dyDescent="0.3">
      <c r="A4" s="12" t="s">
        <v>309</v>
      </c>
      <c r="B4" s="12">
        <v>1</v>
      </c>
      <c r="C4" s="12">
        <v>40</v>
      </c>
      <c r="D4" s="12">
        <v>10</v>
      </c>
      <c r="E4" s="19">
        <f t="shared" ref="E4:E35" si="0">IF(C4="","",C4+D4)</f>
        <v>50</v>
      </c>
      <c r="F4" s="20">
        <f t="shared" ref="F4:F35" si="1">IF(OR(C4="",E4=0),"",C4/E4)</f>
        <v>0.8</v>
      </c>
      <c r="G4" s="19" t="str">
        <f t="shared" ref="G4:G35" si="2">IF(F4="","",IF(F4&gt;=0.8,"Easy",IF(F4&gt;=0.5,"Moderate","Difficult")))</f>
        <v>Easy</v>
      </c>
    </row>
    <row r="5" spans="1:7" x14ac:dyDescent="0.3">
      <c r="A5" s="12"/>
      <c r="B5" s="12"/>
      <c r="C5" s="12"/>
      <c r="D5" s="12"/>
      <c r="E5" s="19" t="str">
        <f t="shared" si="0"/>
        <v/>
      </c>
      <c r="F5" s="20" t="str">
        <f t="shared" si="1"/>
        <v/>
      </c>
      <c r="G5" s="19" t="str">
        <f t="shared" si="2"/>
        <v/>
      </c>
    </row>
    <row r="6" spans="1:7" x14ac:dyDescent="0.3">
      <c r="A6" s="12"/>
      <c r="B6" s="12"/>
      <c r="C6" s="12"/>
      <c r="D6" s="12"/>
      <c r="E6" s="19" t="str">
        <f t="shared" si="0"/>
        <v/>
      </c>
      <c r="F6" s="20" t="str">
        <f t="shared" si="1"/>
        <v/>
      </c>
      <c r="G6" s="19" t="str">
        <f t="shared" si="2"/>
        <v/>
      </c>
    </row>
    <row r="7" spans="1:7" x14ac:dyDescent="0.3">
      <c r="A7" s="12"/>
      <c r="B7" s="12"/>
      <c r="C7" s="12"/>
      <c r="D7" s="12"/>
      <c r="E7" s="19" t="str">
        <f t="shared" si="0"/>
        <v/>
      </c>
      <c r="F7" s="20" t="str">
        <f t="shared" si="1"/>
        <v/>
      </c>
      <c r="G7" s="19" t="str">
        <f t="shared" si="2"/>
        <v/>
      </c>
    </row>
    <row r="8" spans="1:7" x14ac:dyDescent="0.3">
      <c r="A8" s="12"/>
      <c r="B8" s="12"/>
      <c r="C8" s="12"/>
      <c r="D8" s="12"/>
      <c r="E8" s="19" t="str">
        <f t="shared" si="0"/>
        <v/>
      </c>
      <c r="F8" s="20" t="str">
        <f t="shared" si="1"/>
        <v/>
      </c>
      <c r="G8" s="19" t="str">
        <f t="shared" si="2"/>
        <v/>
      </c>
    </row>
    <row r="9" spans="1:7" x14ac:dyDescent="0.3">
      <c r="A9" s="12"/>
      <c r="B9" s="12"/>
      <c r="C9" s="12"/>
      <c r="D9" s="12"/>
      <c r="E9" s="19" t="str">
        <f t="shared" si="0"/>
        <v/>
      </c>
      <c r="F9" s="20" t="str">
        <f t="shared" si="1"/>
        <v/>
      </c>
      <c r="G9" s="19" t="str">
        <f t="shared" si="2"/>
        <v/>
      </c>
    </row>
    <row r="10" spans="1:7" x14ac:dyDescent="0.3">
      <c r="A10" s="12"/>
      <c r="B10" s="12"/>
      <c r="C10" s="12"/>
      <c r="D10" s="12"/>
      <c r="E10" s="19" t="str">
        <f t="shared" si="0"/>
        <v/>
      </c>
      <c r="F10" s="20" t="str">
        <f t="shared" si="1"/>
        <v/>
      </c>
      <c r="G10" s="19" t="str">
        <f t="shared" si="2"/>
        <v/>
      </c>
    </row>
    <row r="11" spans="1:7" x14ac:dyDescent="0.3">
      <c r="A11" s="12"/>
      <c r="B11" s="12"/>
      <c r="C11" s="12"/>
      <c r="D11" s="12"/>
      <c r="E11" s="19" t="str">
        <f t="shared" si="0"/>
        <v/>
      </c>
      <c r="F11" s="20" t="str">
        <f t="shared" si="1"/>
        <v/>
      </c>
      <c r="G11" s="19" t="str">
        <f t="shared" si="2"/>
        <v/>
      </c>
    </row>
    <row r="12" spans="1:7" x14ac:dyDescent="0.3">
      <c r="A12" s="12"/>
      <c r="B12" s="12"/>
      <c r="C12" s="12"/>
      <c r="D12" s="12"/>
      <c r="E12" s="19" t="str">
        <f t="shared" si="0"/>
        <v/>
      </c>
      <c r="F12" s="20" t="str">
        <f t="shared" si="1"/>
        <v/>
      </c>
      <c r="G12" s="19" t="str">
        <f t="shared" si="2"/>
        <v/>
      </c>
    </row>
    <row r="13" spans="1:7" x14ac:dyDescent="0.3">
      <c r="A13" s="12"/>
      <c r="B13" s="12"/>
      <c r="C13" s="12"/>
      <c r="D13" s="12"/>
      <c r="E13" s="19" t="str">
        <f t="shared" si="0"/>
        <v/>
      </c>
      <c r="F13" s="20" t="str">
        <f t="shared" si="1"/>
        <v/>
      </c>
      <c r="G13" s="19" t="str">
        <f t="shared" si="2"/>
        <v/>
      </c>
    </row>
    <row r="14" spans="1:7" x14ac:dyDescent="0.3">
      <c r="A14" s="12"/>
      <c r="B14" s="12"/>
      <c r="C14" s="12"/>
      <c r="D14" s="12"/>
      <c r="E14" s="19" t="str">
        <f t="shared" si="0"/>
        <v/>
      </c>
      <c r="F14" s="20" t="str">
        <f t="shared" si="1"/>
        <v/>
      </c>
      <c r="G14" s="19" t="str">
        <f t="shared" si="2"/>
        <v/>
      </c>
    </row>
    <row r="15" spans="1:7" x14ac:dyDescent="0.3">
      <c r="A15" s="12"/>
      <c r="B15" s="12"/>
      <c r="C15" s="12"/>
      <c r="D15" s="12"/>
      <c r="E15" s="19" t="str">
        <f t="shared" si="0"/>
        <v/>
      </c>
      <c r="F15" s="20" t="str">
        <f t="shared" si="1"/>
        <v/>
      </c>
      <c r="G15" s="19" t="str">
        <f t="shared" si="2"/>
        <v/>
      </c>
    </row>
    <row r="16" spans="1:7" x14ac:dyDescent="0.3">
      <c r="A16" s="12"/>
      <c r="B16" s="12"/>
      <c r="C16" s="12"/>
      <c r="D16" s="12"/>
      <c r="E16" s="19" t="str">
        <f t="shared" si="0"/>
        <v/>
      </c>
      <c r="F16" s="20" t="str">
        <f t="shared" si="1"/>
        <v/>
      </c>
      <c r="G16" s="19" t="str">
        <f t="shared" si="2"/>
        <v/>
      </c>
    </row>
    <row r="17" spans="1:7" x14ac:dyDescent="0.3">
      <c r="A17" s="12"/>
      <c r="B17" s="12"/>
      <c r="C17" s="12"/>
      <c r="D17" s="12"/>
      <c r="E17" s="19" t="str">
        <f t="shared" si="0"/>
        <v/>
      </c>
      <c r="F17" s="20" t="str">
        <f t="shared" si="1"/>
        <v/>
      </c>
      <c r="G17" s="19" t="str">
        <f t="shared" si="2"/>
        <v/>
      </c>
    </row>
    <row r="18" spans="1:7" x14ac:dyDescent="0.3">
      <c r="A18" s="12"/>
      <c r="B18" s="12"/>
      <c r="C18" s="12"/>
      <c r="D18" s="12"/>
      <c r="E18" s="19" t="str">
        <f t="shared" si="0"/>
        <v/>
      </c>
      <c r="F18" s="20" t="str">
        <f t="shared" si="1"/>
        <v/>
      </c>
      <c r="G18" s="19" t="str">
        <f t="shared" si="2"/>
        <v/>
      </c>
    </row>
    <row r="19" spans="1:7" x14ac:dyDescent="0.3">
      <c r="A19" s="12"/>
      <c r="B19" s="12"/>
      <c r="C19" s="12"/>
      <c r="D19" s="12"/>
      <c r="E19" s="19" t="str">
        <f t="shared" si="0"/>
        <v/>
      </c>
      <c r="F19" s="20" t="str">
        <f t="shared" si="1"/>
        <v/>
      </c>
      <c r="G19" s="19" t="str">
        <f t="shared" si="2"/>
        <v/>
      </c>
    </row>
    <row r="20" spans="1:7" x14ac:dyDescent="0.3">
      <c r="A20" s="12"/>
      <c r="B20" s="12"/>
      <c r="C20" s="12"/>
      <c r="D20" s="12"/>
      <c r="E20" s="19" t="str">
        <f t="shared" si="0"/>
        <v/>
      </c>
      <c r="F20" s="20" t="str">
        <f t="shared" si="1"/>
        <v/>
      </c>
      <c r="G20" s="19" t="str">
        <f t="shared" si="2"/>
        <v/>
      </c>
    </row>
    <row r="21" spans="1:7" x14ac:dyDescent="0.3">
      <c r="A21" s="12"/>
      <c r="B21" s="12"/>
      <c r="C21" s="12"/>
      <c r="D21" s="12"/>
      <c r="E21" s="19" t="str">
        <f t="shared" si="0"/>
        <v/>
      </c>
      <c r="F21" s="20" t="str">
        <f t="shared" si="1"/>
        <v/>
      </c>
      <c r="G21" s="19" t="str">
        <f t="shared" si="2"/>
        <v/>
      </c>
    </row>
    <row r="22" spans="1:7" x14ac:dyDescent="0.3">
      <c r="A22" s="12"/>
      <c r="B22" s="12"/>
      <c r="C22" s="12"/>
      <c r="D22" s="12"/>
      <c r="E22" s="19" t="str">
        <f t="shared" si="0"/>
        <v/>
      </c>
      <c r="F22" s="20" t="str">
        <f t="shared" si="1"/>
        <v/>
      </c>
      <c r="G22" s="19" t="str">
        <f t="shared" si="2"/>
        <v/>
      </c>
    </row>
    <row r="23" spans="1:7" x14ac:dyDescent="0.3">
      <c r="A23" s="12"/>
      <c r="B23" s="12"/>
      <c r="C23" s="12"/>
      <c r="D23" s="12"/>
      <c r="E23" s="19" t="str">
        <f t="shared" si="0"/>
        <v/>
      </c>
      <c r="F23" s="20" t="str">
        <f t="shared" si="1"/>
        <v/>
      </c>
      <c r="G23" s="19" t="str">
        <f t="shared" si="2"/>
        <v/>
      </c>
    </row>
    <row r="24" spans="1:7" x14ac:dyDescent="0.3">
      <c r="A24" s="12"/>
      <c r="B24" s="12"/>
      <c r="C24" s="12"/>
      <c r="D24" s="12"/>
      <c r="E24" s="19" t="str">
        <f t="shared" si="0"/>
        <v/>
      </c>
      <c r="F24" s="20" t="str">
        <f t="shared" si="1"/>
        <v/>
      </c>
      <c r="G24" s="19" t="str">
        <f t="shared" si="2"/>
        <v/>
      </c>
    </row>
    <row r="25" spans="1:7" x14ac:dyDescent="0.3">
      <c r="A25" s="12"/>
      <c r="B25" s="12"/>
      <c r="C25" s="12"/>
      <c r="D25" s="12"/>
      <c r="E25" s="19" t="str">
        <f t="shared" si="0"/>
        <v/>
      </c>
      <c r="F25" s="20" t="str">
        <f t="shared" si="1"/>
        <v/>
      </c>
      <c r="G25" s="19" t="str">
        <f t="shared" si="2"/>
        <v/>
      </c>
    </row>
    <row r="26" spans="1:7" x14ac:dyDescent="0.3">
      <c r="A26" s="12"/>
      <c r="B26" s="12"/>
      <c r="C26" s="12"/>
      <c r="D26" s="12"/>
      <c r="E26" s="19" t="str">
        <f t="shared" si="0"/>
        <v/>
      </c>
      <c r="F26" s="20" t="str">
        <f t="shared" si="1"/>
        <v/>
      </c>
      <c r="G26" s="19" t="str">
        <f t="shared" si="2"/>
        <v/>
      </c>
    </row>
    <row r="27" spans="1:7" x14ac:dyDescent="0.3">
      <c r="A27" s="12"/>
      <c r="B27" s="12"/>
      <c r="C27" s="12"/>
      <c r="D27" s="12"/>
      <c r="E27" s="19" t="str">
        <f t="shared" si="0"/>
        <v/>
      </c>
      <c r="F27" s="20" t="str">
        <f t="shared" si="1"/>
        <v/>
      </c>
      <c r="G27" s="19" t="str">
        <f t="shared" si="2"/>
        <v/>
      </c>
    </row>
    <row r="28" spans="1:7" x14ac:dyDescent="0.3">
      <c r="A28" s="12"/>
      <c r="B28" s="12"/>
      <c r="C28" s="12"/>
      <c r="D28" s="12"/>
      <c r="E28" s="19" t="str">
        <f t="shared" si="0"/>
        <v/>
      </c>
      <c r="F28" s="20" t="str">
        <f t="shared" si="1"/>
        <v/>
      </c>
      <c r="G28" s="19" t="str">
        <f t="shared" si="2"/>
        <v/>
      </c>
    </row>
    <row r="29" spans="1:7" x14ac:dyDescent="0.3">
      <c r="A29" s="12"/>
      <c r="B29" s="12"/>
      <c r="C29" s="12"/>
      <c r="D29" s="12"/>
      <c r="E29" s="19" t="str">
        <f t="shared" si="0"/>
        <v/>
      </c>
      <c r="F29" s="20" t="str">
        <f t="shared" si="1"/>
        <v/>
      </c>
      <c r="G29" s="19" t="str">
        <f t="shared" si="2"/>
        <v/>
      </c>
    </row>
    <row r="30" spans="1:7" x14ac:dyDescent="0.3">
      <c r="A30" s="12"/>
      <c r="B30" s="12"/>
      <c r="C30" s="12"/>
      <c r="D30" s="12"/>
      <c r="E30" s="19" t="str">
        <f t="shared" si="0"/>
        <v/>
      </c>
      <c r="F30" s="20" t="str">
        <f t="shared" si="1"/>
        <v/>
      </c>
      <c r="G30" s="19" t="str">
        <f t="shared" si="2"/>
        <v/>
      </c>
    </row>
    <row r="31" spans="1:7" x14ac:dyDescent="0.3">
      <c r="A31" s="12"/>
      <c r="B31" s="12"/>
      <c r="C31" s="12"/>
      <c r="D31" s="12"/>
      <c r="E31" s="19" t="str">
        <f t="shared" si="0"/>
        <v/>
      </c>
      <c r="F31" s="20" t="str">
        <f t="shared" si="1"/>
        <v/>
      </c>
      <c r="G31" s="19" t="str">
        <f t="shared" si="2"/>
        <v/>
      </c>
    </row>
    <row r="32" spans="1:7" x14ac:dyDescent="0.3">
      <c r="A32" s="12"/>
      <c r="B32" s="12"/>
      <c r="C32" s="12"/>
      <c r="D32" s="12"/>
      <c r="E32" s="19" t="str">
        <f t="shared" si="0"/>
        <v/>
      </c>
      <c r="F32" s="20" t="str">
        <f t="shared" si="1"/>
        <v/>
      </c>
      <c r="G32" s="19" t="str">
        <f t="shared" si="2"/>
        <v/>
      </c>
    </row>
    <row r="33" spans="1:7" x14ac:dyDescent="0.3">
      <c r="A33" s="12"/>
      <c r="B33" s="12"/>
      <c r="C33" s="12"/>
      <c r="D33" s="12"/>
      <c r="E33" s="19" t="str">
        <f t="shared" si="0"/>
        <v/>
      </c>
      <c r="F33" s="20" t="str">
        <f t="shared" si="1"/>
        <v/>
      </c>
      <c r="G33" s="19" t="str">
        <f t="shared" si="2"/>
        <v/>
      </c>
    </row>
    <row r="34" spans="1:7" x14ac:dyDescent="0.3">
      <c r="A34" s="12"/>
      <c r="B34" s="12"/>
      <c r="C34" s="12"/>
      <c r="D34" s="12"/>
      <c r="E34" s="19" t="str">
        <f t="shared" si="0"/>
        <v/>
      </c>
      <c r="F34" s="20" t="str">
        <f t="shared" si="1"/>
        <v/>
      </c>
      <c r="G34" s="19" t="str">
        <f t="shared" si="2"/>
        <v/>
      </c>
    </row>
    <row r="35" spans="1:7" x14ac:dyDescent="0.3">
      <c r="A35" s="12"/>
      <c r="B35" s="12"/>
      <c r="C35" s="12"/>
      <c r="D35" s="12"/>
      <c r="E35" s="19" t="str">
        <f t="shared" si="0"/>
        <v/>
      </c>
      <c r="F35" s="20" t="str">
        <f t="shared" si="1"/>
        <v/>
      </c>
      <c r="G35" s="19" t="str">
        <f t="shared" si="2"/>
        <v/>
      </c>
    </row>
    <row r="36" spans="1:7" x14ac:dyDescent="0.3">
      <c r="A36" s="12"/>
      <c r="B36" s="12"/>
      <c r="C36" s="12"/>
      <c r="D36" s="12"/>
      <c r="E36" s="19" t="str">
        <f t="shared" ref="E36:E67" si="3">IF(C36="","",C36+D36)</f>
        <v/>
      </c>
      <c r="F36" s="20" t="str">
        <f t="shared" ref="F36:F67" si="4">IF(OR(C36="",E36=0),"",C36/E36)</f>
        <v/>
      </c>
      <c r="G36" s="19" t="str">
        <f t="shared" ref="G36:G67" si="5">IF(F36="","",IF(F36&gt;=0.8,"Easy",IF(F36&gt;=0.5,"Moderate","Difficult")))</f>
        <v/>
      </c>
    </row>
    <row r="37" spans="1:7" x14ac:dyDescent="0.3">
      <c r="A37" s="12"/>
      <c r="B37" s="12"/>
      <c r="C37" s="12"/>
      <c r="D37" s="12"/>
      <c r="E37" s="19" t="str">
        <f t="shared" si="3"/>
        <v/>
      </c>
      <c r="F37" s="20" t="str">
        <f t="shared" si="4"/>
        <v/>
      </c>
      <c r="G37" s="19" t="str">
        <f t="shared" si="5"/>
        <v/>
      </c>
    </row>
    <row r="38" spans="1:7" x14ac:dyDescent="0.3">
      <c r="A38" s="12"/>
      <c r="B38" s="12"/>
      <c r="C38" s="12"/>
      <c r="D38" s="12"/>
      <c r="E38" s="19" t="str">
        <f t="shared" si="3"/>
        <v/>
      </c>
      <c r="F38" s="20" t="str">
        <f t="shared" si="4"/>
        <v/>
      </c>
      <c r="G38" s="19" t="str">
        <f t="shared" si="5"/>
        <v/>
      </c>
    </row>
    <row r="39" spans="1:7" x14ac:dyDescent="0.3">
      <c r="A39" s="12"/>
      <c r="B39" s="12"/>
      <c r="C39" s="12"/>
      <c r="D39" s="12"/>
      <c r="E39" s="19" t="str">
        <f t="shared" si="3"/>
        <v/>
      </c>
      <c r="F39" s="20" t="str">
        <f t="shared" si="4"/>
        <v/>
      </c>
      <c r="G39" s="19" t="str">
        <f t="shared" si="5"/>
        <v/>
      </c>
    </row>
    <row r="40" spans="1:7" x14ac:dyDescent="0.3">
      <c r="A40" s="12"/>
      <c r="B40" s="12"/>
      <c r="C40" s="12"/>
      <c r="D40" s="12"/>
      <c r="E40" s="19" t="str">
        <f t="shared" si="3"/>
        <v/>
      </c>
      <c r="F40" s="20" t="str">
        <f t="shared" si="4"/>
        <v/>
      </c>
      <c r="G40" s="19" t="str">
        <f t="shared" si="5"/>
        <v/>
      </c>
    </row>
    <row r="41" spans="1:7" x14ac:dyDescent="0.3">
      <c r="A41" s="12"/>
      <c r="B41" s="12"/>
      <c r="C41" s="12"/>
      <c r="D41" s="12"/>
      <c r="E41" s="19" t="str">
        <f t="shared" si="3"/>
        <v/>
      </c>
      <c r="F41" s="20" t="str">
        <f t="shared" si="4"/>
        <v/>
      </c>
      <c r="G41" s="19" t="str">
        <f t="shared" si="5"/>
        <v/>
      </c>
    </row>
    <row r="42" spans="1:7" x14ac:dyDescent="0.3">
      <c r="A42" s="12"/>
      <c r="B42" s="12"/>
      <c r="C42" s="12"/>
      <c r="D42" s="12"/>
      <c r="E42" s="19" t="str">
        <f t="shared" si="3"/>
        <v/>
      </c>
      <c r="F42" s="20" t="str">
        <f t="shared" si="4"/>
        <v/>
      </c>
      <c r="G42" s="19" t="str">
        <f t="shared" si="5"/>
        <v/>
      </c>
    </row>
    <row r="43" spans="1:7" x14ac:dyDescent="0.3">
      <c r="A43" s="12"/>
      <c r="B43" s="12"/>
      <c r="C43" s="12"/>
      <c r="D43" s="12"/>
      <c r="E43" s="19" t="str">
        <f t="shared" si="3"/>
        <v/>
      </c>
      <c r="F43" s="20" t="str">
        <f t="shared" si="4"/>
        <v/>
      </c>
      <c r="G43" s="19" t="str">
        <f t="shared" si="5"/>
        <v/>
      </c>
    </row>
    <row r="44" spans="1:7" x14ac:dyDescent="0.3">
      <c r="A44" s="12"/>
      <c r="B44" s="12"/>
      <c r="C44" s="12"/>
      <c r="D44" s="12"/>
      <c r="E44" s="19" t="str">
        <f t="shared" si="3"/>
        <v/>
      </c>
      <c r="F44" s="20" t="str">
        <f t="shared" si="4"/>
        <v/>
      </c>
      <c r="G44" s="19" t="str">
        <f t="shared" si="5"/>
        <v/>
      </c>
    </row>
    <row r="45" spans="1:7" x14ac:dyDescent="0.3">
      <c r="A45" s="12"/>
      <c r="B45" s="12"/>
      <c r="C45" s="12"/>
      <c r="D45" s="12"/>
      <c r="E45" s="19" t="str">
        <f t="shared" si="3"/>
        <v/>
      </c>
      <c r="F45" s="20" t="str">
        <f t="shared" si="4"/>
        <v/>
      </c>
      <c r="G45" s="19" t="str">
        <f t="shared" si="5"/>
        <v/>
      </c>
    </row>
    <row r="46" spans="1:7" x14ac:dyDescent="0.3">
      <c r="A46" s="12"/>
      <c r="B46" s="12"/>
      <c r="C46" s="12"/>
      <c r="D46" s="12"/>
      <c r="E46" s="19" t="str">
        <f t="shared" si="3"/>
        <v/>
      </c>
      <c r="F46" s="20" t="str">
        <f t="shared" si="4"/>
        <v/>
      </c>
      <c r="G46" s="19" t="str">
        <f t="shared" si="5"/>
        <v/>
      </c>
    </row>
    <row r="47" spans="1:7" x14ac:dyDescent="0.3">
      <c r="A47" s="12"/>
      <c r="B47" s="12"/>
      <c r="C47" s="12"/>
      <c r="D47" s="12"/>
      <c r="E47" s="19" t="str">
        <f t="shared" si="3"/>
        <v/>
      </c>
      <c r="F47" s="20" t="str">
        <f t="shared" si="4"/>
        <v/>
      </c>
      <c r="G47" s="19" t="str">
        <f t="shared" si="5"/>
        <v/>
      </c>
    </row>
    <row r="48" spans="1:7" x14ac:dyDescent="0.3">
      <c r="A48" s="12"/>
      <c r="B48" s="12"/>
      <c r="C48" s="12"/>
      <c r="D48" s="12"/>
      <c r="E48" s="19" t="str">
        <f t="shared" si="3"/>
        <v/>
      </c>
      <c r="F48" s="20" t="str">
        <f t="shared" si="4"/>
        <v/>
      </c>
      <c r="G48" s="19" t="str">
        <f t="shared" si="5"/>
        <v/>
      </c>
    </row>
    <row r="49" spans="1:7" x14ac:dyDescent="0.3">
      <c r="A49" s="12"/>
      <c r="B49" s="12"/>
      <c r="C49" s="12"/>
      <c r="D49" s="12"/>
      <c r="E49" s="19" t="str">
        <f t="shared" si="3"/>
        <v/>
      </c>
      <c r="F49" s="20" t="str">
        <f t="shared" si="4"/>
        <v/>
      </c>
      <c r="G49" s="19" t="str">
        <f t="shared" si="5"/>
        <v/>
      </c>
    </row>
    <row r="50" spans="1:7" x14ac:dyDescent="0.3">
      <c r="A50" s="12"/>
      <c r="B50" s="12"/>
      <c r="C50" s="12"/>
      <c r="D50" s="12"/>
      <c r="E50" s="19" t="str">
        <f t="shared" si="3"/>
        <v/>
      </c>
      <c r="F50" s="20" t="str">
        <f t="shared" si="4"/>
        <v/>
      </c>
      <c r="G50" s="19" t="str">
        <f t="shared" si="5"/>
        <v/>
      </c>
    </row>
    <row r="51" spans="1:7" x14ac:dyDescent="0.3">
      <c r="A51" s="12"/>
      <c r="B51" s="12"/>
      <c r="C51" s="12"/>
      <c r="D51" s="12"/>
      <c r="E51" s="19" t="str">
        <f t="shared" si="3"/>
        <v/>
      </c>
      <c r="F51" s="20" t="str">
        <f t="shared" si="4"/>
        <v/>
      </c>
      <c r="G51" s="19" t="str">
        <f t="shared" si="5"/>
        <v/>
      </c>
    </row>
    <row r="52" spans="1:7" x14ac:dyDescent="0.3">
      <c r="A52" s="12"/>
      <c r="B52" s="12"/>
      <c r="C52" s="12"/>
      <c r="D52" s="12"/>
      <c r="E52" s="19" t="str">
        <f t="shared" si="3"/>
        <v/>
      </c>
      <c r="F52" s="20" t="str">
        <f t="shared" si="4"/>
        <v/>
      </c>
      <c r="G52" s="19" t="str">
        <f t="shared" si="5"/>
        <v/>
      </c>
    </row>
    <row r="53" spans="1:7" x14ac:dyDescent="0.3">
      <c r="A53" s="12"/>
      <c r="B53" s="12"/>
      <c r="C53" s="12"/>
      <c r="D53" s="12"/>
      <c r="E53" s="19" t="str">
        <f t="shared" si="3"/>
        <v/>
      </c>
      <c r="F53" s="20" t="str">
        <f t="shared" si="4"/>
        <v/>
      </c>
      <c r="G53" s="19" t="str">
        <f t="shared" si="5"/>
        <v/>
      </c>
    </row>
  </sheetData>
  <mergeCells count="2">
    <mergeCell ref="A2:G2"/>
    <mergeCell ref="A1:G1"/>
  </mergeCells>
  <conditionalFormatting sqref="G4:G53">
    <cfRule type="cellIs" dxfId="40" priority="1" operator="equal">
      <formula>"Easy"</formula>
    </cfRule>
    <cfRule type="cellIs" dxfId="39" priority="2" operator="equal">
      <formula>"Moderate"</formula>
    </cfRule>
    <cfRule type="cellIs" dxfId="38" priority="3" operator="equal">
      <formula>"Difficult"</formula>
    </cfRule>
  </conditionalFormatting>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030A0"/>
  </sheetPr>
  <dimension ref="A1:J53"/>
  <sheetViews>
    <sheetView workbookViewId="0">
      <pane ySplit="3" topLeftCell="A4" activePane="bottomLeft" state="frozen"/>
      <selection pane="bottomLeft" sqref="A1:J1"/>
    </sheetView>
  </sheetViews>
  <sheetFormatPr defaultRowHeight="14.4" x14ac:dyDescent="0.3"/>
  <cols>
    <col min="1" max="1" width="14" customWidth="1"/>
    <col min="2" max="2" width="12" customWidth="1"/>
    <col min="3" max="4" width="10" customWidth="1"/>
    <col min="5" max="5" width="20" customWidth="1"/>
    <col min="6" max="7" width="28" customWidth="1"/>
    <col min="8" max="8" width="14" customWidth="1"/>
    <col min="9" max="9" width="16" customWidth="1"/>
    <col min="10" max="10" width="28" customWidth="1"/>
  </cols>
  <sheetData>
    <row r="1" spans="1:10" ht="34.950000000000003" customHeight="1" x14ac:dyDescent="0.3">
      <c r="A1" s="53" t="s">
        <v>310</v>
      </c>
      <c r="B1" s="40"/>
      <c r="C1" s="40"/>
      <c r="D1" s="40"/>
      <c r="E1" s="40"/>
      <c r="F1" s="40"/>
      <c r="G1" s="40"/>
      <c r="H1" s="40"/>
      <c r="I1" s="40"/>
      <c r="J1" s="40"/>
    </row>
    <row r="2" spans="1:10" ht="19.95" customHeight="1" x14ac:dyDescent="0.3">
      <c r="A2" s="50" t="s">
        <v>311</v>
      </c>
      <c r="B2" s="40"/>
      <c r="C2" s="40"/>
      <c r="D2" s="40"/>
      <c r="E2" s="40"/>
      <c r="F2" s="40"/>
      <c r="G2" s="40"/>
      <c r="H2" s="40"/>
      <c r="I2" s="40"/>
      <c r="J2" s="40"/>
    </row>
    <row r="3" spans="1:10" ht="30" customHeight="1" x14ac:dyDescent="0.3">
      <c r="A3" s="15" t="s">
        <v>129</v>
      </c>
      <c r="B3" s="15" t="s">
        <v>125</v>
      </c>
      <c r="C3" s="15" t="s">
        <v>312</v>
      </c>
      <c r="D3" s="15" t="s">
        <v>313</v>
      </c>
      <c r="E3" s="15" t="s">
        <v>314</v>
      </c>
      <c r="F3" s="15" t="s">
        <v>315</v>
      </c>
      <c r="G3" s="15" t="s">
        <v>316</v>
      </c>
      <c r="H3" s="15" t="s">
        <v>317</v>
      </c>
      <c r="I3" s="15" t="s">
        <v>318</v>
      </c>
      <c r="J3" s="15" t="s">
        <v>164</v>
      </c>
    </row>
    <row r="4" spans="1:10" x14ac:dyDescent="0.3">
      <c r="A4" s="17" t="s">
        <v>130</v>
      </c>
      <c r="B4" s="17" t="s">
        <v>126</v>
      </c>
      <c r="C4" s="12" t="s">
        <v>319</v>
      </c>
      <c r="D4" s="16" t="s">
        <v>320</v>
      </c>
      <c r="E4" s="16" t="s">
        <v>321</v>
      </c>
      <c r="F4" s="16" t="s">
        <v>322</v>
      </c>
      <c r="G4" s="16"/>
      <c r="H4" s="12"/>
      <c r="I4" s="12" t="s">
        <v>102</v>
      </c>
      <c r="J4" s="16"/>
    </row>
    <row r="5" spans="1:10" x14ac:dyDescent="0.3">
      <c r="A5" s="17" t="str">
        <f t="shared" ref="A5:A36" si="0">Subject</f>
        <v>Mathematics</v>
      </c>
      <c r="B5" s="17" t="str">
        <f t="shared" ref="B5:B36" si="1">GradeLevel</f>
        <v>Grade 7</v>
      </c>
      <c r="C5" s="12"/>
      <c r="D5" s="16"/>
      <c r="E5" s="16"/>
      <c r="F5" s="16"/>
      <c r="G5" s="16"/>
      <c r="H5" s="12"/>
      <c r="I5" s="12"/>
      <c r="J5" s="16"/>
    </row>
    <row r="6" spans="1:10" x14ac:dyDescent="0.3">
      <c r="A6" s="17" t="str">
        <f t="shared" si="0"/>
        <v>Mathematics</v>
      </c>
      <c r="B6" s="17" t="str">
        <f t="shared" si="1"/>
        <v>Grade 7</v>
      </c>
      <c r="C6" s="12"/>
      <c r="D6" s="16"/>
      <c r="E6" s="16"/>
      <c r="F6" s="16"/>
      <c r="G6" s="16"/>
      <c r="H6" s="12"/>
      <c r="I6" s="12"/>
      <c r="J6" s="16"/>
    </row>
    <row r="7" spans="1:10" x14ac:dyDescent="0.3">
      <c r="A7" s="17" t="str">
        <f t="shared" si="0"/>
        <v>Mathematics</v>
      </c>
      <c r="B7" s="17" t="str">
        <f t="shared" si="1"/>
        <v>Grade 7</v>
      </c>
      <c r="C7" s="12"/>
      <c r="D7" s="16"/>
      <c r="E7" s="16"/>
      <c r="F7" s="16"/>
      <c r="G7" s="16"/>
      <c r="H7" s="12"/>
      <c r="I7" s="12"/>
      <c r="J7" s="16"/>
    </row>
    <row r="8" spans="1:10" x14ac:dyDescent="0.3">
      <c r="A8" s="17" t="str">
        <f t="shared" si="0"/>
        <v>Mathematics</v>
      </c>
      <c r="B8" s="17" t="str">
        <f t="shared" si="1"/>
        <v>Grade 7</v>
      </c>
      <c r="C8" s="12"/>
      <c r="D8" s="16"/>
      <c r="E8" s="16"/>
      <c r="F8" s="16"/>
      <c r="G8" s="16"/>
      <c r="H8" s="12"/>
      <c r="I8" s="12"/>
      <c r="J8" s="16"/>
    </row>
    <row r="9" spans="1:10" x14ac:dyDescent="0.3">
      <c r="A9" s="17" t="str">
        <f t="shared" si="0"/>
        <v>Mathematics</v>
      </c>
      <c r="B9" s="17" t="str">
        <f t="shared" si="1"/>
        <v>Grade 7</v>
      </c>
      <c r="C9" s="12"/>
      <c r="D9" s="16"/>
      <c r="E9" s="16"/>
      <c r="F9" s="16"/>
      <c r="G9" s="16"/>
      <c r="H9" s="12"/>
      <c r="I9" s="12"/>
      <c r="J9" s="16"/>
    </row>
    <row r="10" spans="1:10" x14ac:dyDescent="0.3">
      <c r="A10" s="17" t="str">
        <f t="shared" si="0"/>
        <v>Mathematics</v>
      </c>
      <c r="B10" s="17" t="str">
        <f t="shared" si="1"/>
        <v>Grade 7</v>
      </c>
      <c r="C10" s="12"/>
      <c r="D10" s="16"/>
      <c r="E10" s="16"/>
      <c r="F10" s="16"/>
      <c r="G10" s="16"/>
      <c r="H10" s="12"/>
      <c r="I10" s="12"/>
      <c r="J10" s="16"/>
    </row>
    <row r="11" spans="1:10" x14ac:dyDescent="0.3">
      <c r="A11" s="17" t="str">
        <f t="shared" si="0"/>
        <v>Mathematics</v>
      </c>
      <c r="B11" s="17" t="str">
        <f t="shared" si="1"/>
        <v>Grade 7</v>
      </c>
      <c r="C11" s="12"/>
      <c r="D11" s="16"/>
      <c r="E11" s="16"/>
      <c r="F11" s="16"/>
      <c r="G11" s="16"/>
      <c r="H11" s="12"/>
      <c r="I11" s="12"/>
      <c r="J11" s="16"/>
    </row>
    <row r="12" spans="1:10" x14ac:dyDescent="0.3">
      <c r="A12" s="17" t="str">
        <f t="shared" si="0"/>
        <v>Mathematics</v>
      </c>
      <c r="B12" s="17" t="str">
        <f t="shared" si="1"/>
        <v>Grade 7</v>
      </c>
      <c r="C12" s="12"/>
      <c r="D12" s="16"/>
      <c r="E12" s="16"/>
      <c r="F12" s="16"/>
      <c r="G12" s="16"/>
      <c r="H12" s="12"/>
      <c r="I12" s="12"/>
      <c r="J12" s="16"/>
    </row>
    <row r="13" spans="1:10" x14ac:dyDescent="0.3">
      <c r="A13" s="17" t="str">
        <f t="shared" si="0"/>
        <v>Mathematics</v>
      </c>
      <c r="B13" s="17" t="str">
        <f t="shared" si="1"/>
        <v>Grade 7</v>
      </c>
      <c r="C13" s="12"/>
      <c r="D13" s="16"/>
      <c r="E13" s="16"/>
      <c r="F13" s="16"/>
      <c r="G13" s="16"/>
      <c r="H13" s="12"/>
      <c r="I13" s="12"/>
      <c r="J13" s="16"/>
    </row>
    <row r="14" spans="1:10" x14ac:dyDescent="0.3">
      <c r="A14" s="17" t="str">
        <f t="shared" si="0"/>
        <v>Mathematics</v>
      </c>
      <c r="B14" s="17" t="str">
        <f t="shared" si="1"/>
        <v>Grade 7</v>
      </c>
      <c r="C14" s="12"/>
      <c r="D14" s="16"/>
      <c r="E14" s="16"/>
      <c r="F14" s="16"/>
      <c r="G14" s="16"/>
      <c r="H14" s="12"/>
      <c r="I14" s="12"/>
      <c r="J14" s="16"/>
    </row>
    <row r="15" spans="1:10" x14ac:dyDescent="0.3">
      <c r="A15" s="17" t="str">
        <f t="shared" si="0"/>
        <v>Mathematics</v>
      </c>
      <c r="B15" s="17" t="str">
        <f t="shared" si="1"/>
        <v>Grade 7</v>
      </c>
      <c r="C15" s="12"/>
      <c r="D15" s="16"/>
      <c r="E15" s="16"/>
      <c r="F15" s="16"/>
      <c r="G15" s="16"/>
      <c r="H15" s="12"/>
      <c r="I15" s="12"/>
      <c r="J15" s="16"/>
    </row>
    <row r="16" spans="1:10" x14ac:dyDescent="0.3">
      <c r="A16" s="17" t="str">
        <f t="shared" si="0"/>
        <v>Mathematics</v>
      </c>
      <c r="B16" s="17" t="str">
        <f t="shared" si="1"/>
        <v>Grade 7</v>
      </c>
      <c r="C16" s="12"/>
      <c r="D16" s="16"/>
      <c r="E16" s="16"/>
      <c r="F16" s="16"/>
      <c r="G16" s="16"/>
      <c r="H16" s="12"/>
      <c r="I16" s="12"/>
      <c r="J16" s="16"/>
    </row>
    <row r="17" spans="1:10" x14ac:dyDescent="0.3">
      <c r="A17" s="17" t="str">
        <f t="shared" si="0"/>
        <v>Mathematics</v>
      </c>
      <c r="B17" s="17" t="str">
        <f t="shared" si="1"/>
        <v>Grade 7</v>
      </c>
      <c r="C17" s="12"/>
      <c r="D17" s="16"/>
      <c r="E17" s="16"/>
      <c r="F17" s="16"/>
      <c r="G17" s="16"/>
      <c r="H17" s="12"/>
      <c r="I17" s="12"/>
      <c r="J17" s="16"/>
    </row>
    <row r="18" spans="1:10" x14ac:dyDescent="0.3">
      <c r="A18" s="17" t="str">
        <f t="shared" si="0"/>
        <v>Mathematics</v>
      </c>
      <c r="B18" s="17" t="str">
        <f t="shared" si="1"/>
        <v>Grade 7</v>
      </c>
      <c r="C18" s="12"/>
      <c r="D18" s="16"/>
      <c r="E18" s="16"/>
      <c r="F18" s="16"/>
      <c r="G18" s="16"/>
      <c r="H18" s="12"/>
      <c r="I18" s="12"/>
      <c r="J18" s="16"/>
    </row>
    <row r="19" spans="1:10" x14ac:dyDescent="0.3">
      <c r="A19" s="17" t="str">
        <f t="shared" si="0"/>
        <v>Mathematics</v>
      </c>
      <c r="B19" s="17" t="str">
        <f t="shared" si="1"/>
        <v>Grade 7</v>
      </c>
      <c r="C19" s="12"/>
      <c r="D19" s="16"/>
      <c r="E19" s="16"/>
      <c r="F19" s="16"/>
      <c r="G19" s="16"/>
      <c r="H19" s="12"/>
      <c r="I19" s="12"/>
      <c r="J19" s="16"/>
    </row>
    <row r="20" spans="1:10" x14ac:dyDescent="0.3">
      <c r="A20" s="17" t="str">
        <f t="shared" si="0"/>
        <v>Mathematics</v>
      </c>
      <c r="B20" s="17" t="str">
        <f t="shared" si="1"/>
        <v>Grade 7</v>
      </c>
      <c r="C20" s="12"/>
      <c r="D20" s="16"/>
      <c r="E20" s="16"/>
      <c r="F20" s="16"/>
      <c r="G20" s="16"/>
      <c r="H20" s="12"/>
      <c r="I20" s="12"/>
      <c r="J20" s="16"/>
    </row>
    <row r="21" spans="1:10" x14ac:dyDescent="0.3">
      <c r="A21" s="17" t="str">
        <f t="shared" si="0"/>
        <v>Mathematics</v>
      </c>
      <c r="B21" s="17" t="str">
        <f t="shared" si="1"/>
        <v>Grade 7</v>
      </c>
      <c r="C21" s="12"/>
      <c r="D21" s="16"/>
      <c r="E21" s="16"/>
      <c r="F21" s="16"/>
      <c r="G21" s="16"/>
      <c r="H21" s="12"/>
      <c r="I21" s="12"/>
      <c r="J21" s="16"/>
    </row>
    <row r="22" spans="1:10" x14ac:dyDescent="0.3">
      <c r="A22" s="17" t="str">
        <f t="shared" si="0"/>
        <v>Mathematics</v>
      </c>
      <c r="B22" s="17" t="str">
        <f t="shared" si="1"/>
        <v>Grade 7</v>
      </c>
      <c r="C22" s="12"/>
      <c r="D22" s="16"/>
      <c r="E22" s="16"/>
      <c r="F22" s="16"/>
      <c r="G22" s="16"/>
      <c r="H22" s="12"/>
      <c r="I22" s="12"/>
      <c r="J22" s="16"/>
    </row>
    <row r="23" spans="1:10" x14ac:dyDescent="0.3">
      <c r="A23" s="17" t="str">
        <f t="shared" si="0"/>
        <v>Mathematics</v>
      </c>
      <c r="B23" s="17" t="str">
        <f t="shared" si="1"/>
        <v>Grade 7</v>
      </c>
      <c r="C23" s="12"/>
      <c r="D23" s="16"/>
      <c r="E23" s="16"/>
      <c r="F23" s="16"/>
      <c r="G23" s="16"/>
      <c r="H23" s="12"/>
      <c r="I23" s="12"/>
      <c r="J23" s="16"/>
    </row>
    <row r="24" spans="1:10" x14ac:dyDescent="0.3">
      <c r="A24" s="17" t="str">
        <f t="shared" si="0"/>
        <v>Mathematics</v>
      </c>
      <c r="B24" s="17" t="str">
        <f t="shared" si="1"/>
        <v>Grade 7</v>
      </c>
      <c r="C24" s="12"/>
      <c r="D24" s="16"/>
      <c r="E24" s="16"/>
      <c r="F24" s="16"/>
      <c r="G24" s="16"/>
      <c r="H24" s="12"/>
      <c r="I24" s="12"/>
      <c r="J24" s="16"/>
    </row>
    <row r="25" spans="1:10" x14ac:dyDescent="0.3">
      <c r="A25" s="17" t="str">
        <f t="shared" si="0"/>
        <v>Mathematics</v>
      </c>
      <c r="B25" s="17" t="str">
        <f t="shared" si="1"/>
        <v>Grade 7</v>
      </c>
      <c r="C25" s="12"/>
      <c r="D25" s="16"/>
      <c r="E25" s="16"/>
      <c r="F25" s="16"/>
      <c r="G25" s="16"/>
      <c r="H25" s="12"/>
      <c r="I25" s="12"/>
      <c r="J25" s="16"/>
    </row>
    <row r="26" spans="1:10" x14ac:dyDescent="0.3">
      <c r="A26" s="17" t="str">
        <f t="shared" si="0"/>
        <v>Mathematics</v>
      </c>
      <c r="B26" s="17" t="str">
        <f t="shared" si="1"/>
        <v>Grade 7</v>
      </c>
      <c r="C26" s="12"/>
      <c r="D26" s="16"/>
      <c r="E26" s="16"/>
      <c r="F26" s="16"/>
      <c r="G26" s="16"/>
      <c r="H26" s="12"/>
      <c r="I26" s="12"/>
      <c r="J26" s="16"/>
    </row>
    <row r="27" spans="1:10" x14ac:dyDescent="0.3">
      <c r="A27" s="17" t="str">
        <f t="shared" si="0"/>
        <v>Mathematics</v>
      </c>
      <c r="B27" s="17" t="str">
        <f t="shared" si="1"/>
        <v>Grade 7</v>
      </c>
      <c r="C27" s="12"/>
      <c r="D27" s="16"/>
      <c r="E27" s="16"/>
      <c r="F27" s="16"/>
      <c r="G27" s="16"/>
      <c r="H27" s="12"/>
      <c r="I27" s="12"/>
      <c r="J27" s="16"/>
    </row>
    <row r="28" spans="1:10" x14ac:dyDescent="0.3">
      <c r="A28" s="17" t="str">
        <f t="shared" si="0"/>
        <v>Mathematics</v>
      </c>
      <c r="B28" s="17" t="str">
        <f t="shared" si="1"/>
        <v>Grade 7</v>
      </c>
      <c r="C28" s="12"/>
      <c r="D28" s="16"/>
      <c r="E28" s="16"/>
      <c r="F28" s="16"/>
      <c r="G28" s="16"/>
      <c r="H28" s="12"/>
      <c r="I28" s="12"/>
      <c r="J28" s="16"/>
    </row>
    <row r="29" spans="1:10" x14ac:dyDescent="0.3">
      <c r="A29" s="17" t="str">
        <f t="shared" si="0"/>
        <v>Mathematics</v>
      </c>
      <c r="B29" s="17" t="str">
        <f t="shared" si="1"/>
        <v>Grade 7</v>
      </c>
      <c r="C29" s="12"/>
      <c r="D29" s="16"/>
      <c r="E29" s="16"/>
      <c r="F29" s="16"/>
      <c r="G29" s="16"/>
      <c r="H29" s="12"/>
      <c r="I29" s="12"/>
      <c r="J29" s="16"/>
    </row>
    <row r="30" spans="1:10" x14ac:dyDescent="0.3">
      <c r="A30" s="17" t="str">
        <f t="shared" si="0"/>
        <v>Mathematics</v>
      </c>
      <c r="B30" s="17" t="str">
        <f t="shared" si="1"/>
        <v>Grade 7</v>
      </c>
      <c r="C30" s="12"/>
      <c r="D30" s="16"/>
      <c r="E30" s="16"/>
      <c r="F30" s="16"/>
      <c r="G30" s="16"/>
      <c r="H30" s="12"/>
      <c r="I30" s="12"/>
      <c r="J30" s="16"/>
    </row>
    <row r="31" spans="1:10" x14ac:dyDescent="0.3">
      <c r="A31" s="17" t="str">
        <f t="shared" si="0"/>
        <v>Mathematics</v>
      </c>
      <c r="B31" s="17" t="str">
        <f t="shared" si="1"/>
        <v>Grade 7</v>
      </c>
      <c r="C31" s="12"/>
      <c r="D31" s="16"/>
      <c r="E31" s="16"/>
      <c r="F31" s="16"/>
      <c r="G31" s="16"/>
      <c r="H31" s="12"/>
      <c r="I31" s="12"/>
      <c r="J31" s="16"/>
    </row>
    <row r="32" spans="1:10" x14ac:dyDescent="0.3">
      <c r="A32" s="17" t="str">
        <f t="shared" si="0"/>
        <v>Mathematics</v>
      </c>
      <c r="B32" s="17" t="str">
        <f t="shared" si="1"/>
        <v>Grade 7</v>
      </c>
      <c r="C32" s="12"/>
      <c r="D32" s="16"/>
      <c r="E32" s="16"/>
      <c r="F32" s="16"/>
      <c r="G32" s="16"/>
      <c r="H32" s="12"/>
      <c r="I32" s="12"/>
      <c r="J32" s="16"/>
    </row>
    <row r="33" spans="1:10" x14ac:dyDescent="0.3">
      <c r="A33" s="17" t="str">
        <f t="shared" si="0"/>
        <v>Mathematics</v>
      </c>
      <c r="B33" s="17" t="str">
        <f t="shared" si="1"/>
        <v>Grade 7</v>
      </c>
      <c r="C33" s="12"/>
      <c r="D33" s="16"/>
      <c r="E33" s="16"/>
      <c r="F33" s="16"/>
      <c r="G33" s="16"/>
      <c r="H33" s="12"/>
      <c r="I33" s="12"/>
      <c r="J33" s="16"/>
    </row>
    <row r="34" spans="1:10" x14ac:dyDescent="0.3">
      <c r="A34" s="17" t="str">
        <f t="shared" si="0"/>
        <v>Mathematics</v>
      </c>
      <c r="B34" s="17" t="str">
        <f t="shared" si="1"/>
        <v>Grade 7</v>
      </c>
      <c r="C34" s="12"/>
      <c r="D34" s="16"/>
      <c r="E34" s="16"/>
      <c r="F34" s="16"/>
      <c r="G34" s="16"/>
      <c r="H34" s="12"/>
      <c r="I34" s="12"/>
      <c r="J34" s="16"/>
    </row>
    <row r="35" spans="1:10" x14ac:dyDescent="0.3">
      <c r="A35" s="17" t="str">
        <f t="shared" si="0"/>
        <v>Mathematics</v>
      </c>
      <c r="B35" s="17" t="str">
        <f t="shared" si="1"/>
        <v>Grade 7</v>
      </c>
      <c r="C35" s="12"/>
      <c r="D35" s="16"/>
      <c r="E35" s="16"/>
      <c r="F35" s="16"/>
      <c r="G35" s="16"/>
      <c r="H35" s="12"/>
      <c r="I35" s="12"/>
      <c r="J35" s="16"/>
    </row>
    <row r="36" spans="1:10" x14ac:dyDescent="0.3">
      <c r="A36" s="17" t="str">
        <f t="shared" si="0"/>
        <v>Mathematics</v>
      </c>
      <c r="B36" s="17" t="str">
        <f t="shared" si="1"/>
        <v>Grade 7</v>
      </c>
      <c r="C36" s="12"/>
      <c r="D36" s="16"/>
      <c r="E36" s="16"/>
      <c r="F36" s="16"/>
      <c r="G36" s="16"/>
      <c r="H36" s="12"/>
      <c r="I36" s="12"/>
      <c r="J36" s="16"/>
    </row>
    <row r="37" spans="1:10" x14ac:dyDescent="0.3">
      <c r="A37" s="17" t="str">
        <f t="shared" ref="A37:A53" si="2">Subject</f>
        <v>Mathematics</v>
      </c>
      <c r="B37" s="17" t="str">
        <f t="shared" ref="B37:B53" si="3">GradeLevel</f>
        <v>Grade 7</v>
      </c>
      <c r="C37" s="12"/>
      <c r="D37" s="16"/>
      <c r="E37" s="16"/>
      <c r="F37" s="16"/>
      <c r="G37" s="16"/>
      <c r="H37" s="12"/>
      <c r="I37" s="12"/>
      <c r="J37" s="16"/>
    </row>
    <row r="38" spans="1:10" x14ac:dyDescent="0.3">
      <c r="A38" s="17" t="str">
        <f t="shared" si="2"/>
        <v>Mathematics</v>
      </c>
      <c r="B38" s="17" t="str">
        <f t="shared" si="3"/>
        <v>Grade 7</v>
      </c>
      <c r="C38" s="12"/>
      <c r="D38" s="16"/>
      <c r="E38" s="16"/>
      <c r="F38" s="16"/>
      <c r="G38" s="16"/>
      <c r="H38" s="12"/>
      <c r="I38" s="12"/>
      <c r="J38" s="16"/>
    </row>
    <row r="39" spans="1:10" x14ac:dyDescent="0.3">
      <c r="A39" s="17" t="str">
        <f t="shared" si="2"/>
        <v>Mathematics</v>
      </c>
      <c r="B39" s="17" t="str">
        <f t="shared" si="3"/>
        <v>Grade 7</v>
      </c>
      <c r="C39" s="12"/>
      <c r="D39" s="16"/>
      <c r="E39" s="16"/>
      <c r="F39" s="16"/>
      <c r="G39" s="16"/>
      <c r="H39" s="12"/>
      <c r="I39" s="12"/>
      <c r="J39" s="16"/>
    </row>
    <row r="40" spans="1:10" x14ac:dyDescent="0.3">
      <c r="A40" s="17" t="str">
        <f t="shared" si="2"/>
        <v>Mathematics</v>
      </c>
      <c r="B40" s="17" t="str">
        <f t="shared" si="3"/>
        <v>Grade 7</v>
      </c>
      <c r="C40" s="12"/>
      <c r="D40" s="16"/>
      <c r="E40" s="16"/>
      <c r="F40" s="16"/>
      <c r="G40" s="16"/>
      <c r="H40" s="12"/>
      <c r="I40" s="12"/>
      <c r="J40" s="16"/>
    </row>
    <row r="41" spans="1:10" x14ac:dyDescent="0.3">
      <c r="A41" s="17" t="str">
        <f t="shared" si="2"/>
        <v>Mathematics</v>
      </c>
      <c r="B41" s="17" t="str">
        <f t="shared" si="3"/>
        <v>Grade 7</v>
      </c>
      <c r="C41" s="12"/>
      <c r="D41" s="16"/>
      <c r="E41" s="16"/>
      <c r="F41" s="16"/>
      <c r="G41" s="16"/>
      <c r="H41" s="12"/>
      <c r="I41" s="12"/>
      <c r="J41" s="16"/>
    </row>
    <row r="42" spans="1:10" x14ac:dyDescent="0.3">
      <c r="A42" s="17" t="str">
        <f t="shared" si="2"/>
        <v>Mathematics</v>
      </c>
      <c r="B42" s="17" t="str">
        <f t="shared" si="3"/>
        <v>Grade 7</v>
      </c>
      <c r="C42" s="12"/>
      <c r="D42" s="16"/>
      <c r="E42" s="16"/>
      <c r="F42" s="16"/>
      <c r="G42" s="16"/>
      <c r="H42" s="12"/>
      <c r="I42" s="12"/>
      <c r="J42" s="16"/>
    </row>
    <row r="43" spans="1:10" x14ac:dyDescent="0.3">
      <c r="A43" s="17" t="str">
        <f t="shared" si="2"/>
        <v>Mathematics</v>
      </c>
      <c r="B43" s="17" t="str">
        <f t="shared" si="3"/>
        <v>Grade 7</v>
      </c>
      <c r="C43" s="12"/>
      <c r="D43" s="16"/>
      <c r="E43" s="16"/>
      <c r="F43" s="16"/>
      <c r="G43" s="16"/>
      <c r="H43" s="12"/>
      <c r="I43" s="12"/>
      <c r="J43" s="16"/>
    </row>
    <row r="44" spans="1:10" x14ac:dyDescent="0.3">
      <c r="A44" s="17" t="str">
        <f t="shared" si="2"/>
        <v>Mathematics</v>
      </c>
      <c r="B44" s="17" t="str">
        <f t="shared" si="3"/>
        <v>Grade 7</v>
      </c>
      <c r="C44" s="12"/>
      <c r="D44" s="16"/>
      <c r="E44" s="16"/>
      <c r="F44" s="16"/>
      <c r="G44" s="16"/>
      <c r="H44" s="12"/>
      <c r="I44" s="12"/>
      <c r="J44" s="16"/>
    </row>
    <row r="45" spans="1:10" x14ac:dyDescent="0.3">
      <c r="A45" s="17" t="str">
        <f t="shared" si="2"/>
        <v>Mathematics</v>
      </c>
      <c r="B45" s="17" t="str">
        <f t="shared" si="3"/>
        <v>Grade 7</v>
      </c>
      <c r="C45" s="12"/>
      <c r="D45" s="16"/>
      <c r="E45" s="16"/>
      <c r="F45" s="16"/>
      <c r="G45" s="16"/>
      <c r="H45" s="12"/>
      <c r="I45" s="12"/>
      <c r="J45" s="16"/>
    </row>
    <row r="46" spans="1:10" x14ac:dyDescent="0.3">
      <c r="A46" s="17" t="str">
        <f t="shared" si="2"/>
        <v>Mathematics</v>
      </c>
      <c r="B46" s="17" t="str">
        <f t="shared" si="3"/>
        <v>Grade 7</v>
      </c>
      <c r="C46" s="12"/>
      <c r="D46" s="16"/>
      <c r="E46" s="16"/>
      <c r="F46" s="16"/>
      <c r="G46" s="16"/>
      <c r="H46" s="12"/>
      <c r="I46" s="12"/>
      <c r="J46" s="16"/>
    </row>
    <row r="47" spans="1:10" x14ac:dyDescent="0.3">
      <c r="A47" s="17" t="str">
        <f t="shared" si="2"/>
        <v>Mathematics</v>
      </c>
      <c r="B47" s="17" t="str">
        <f t="shared" si="3"/>
        <v>Grade 7</v>
      </c>
      <c r="C47" s="12"/>
      <c r="D47" s="16"/>
      <c r="E47" s="16"/>
      <c r="F47" s="16"/>
      <c r="G47" s="16"/>
      <c r="H47" s="12"/>
      <c r="I47" s="12"/>
      <c r="J47" s="16"/>
    </row>
    <row r="48" spans="1:10" x14ac:dyDescent="0.3">
      <c r="A48" s="17" t="str">
        <f t="shared" si="2"/>
        <v>Mathematics</v>
      </c>
      <c r="B48" s="17" t="str">
        <f t="shared" si="3"/>
        <v>Grade 7</v>
      </c>
      <c r="C48" s="12"/>
      <c r="D48" s="16"/>
      <c r="E48" s="16"/>
      <c r="F48" s="16"/>
      <c r="G48" s="16"/>
      <c r="H48" s="12"/>
      <c r="I48" s="12"/>
      <c r="J48" s="16"/>
    </row>
    <row r="49" spans="1:10" x14ac:dyDescent="0.3">
      <c r="A49" s="17" t="str">
        <f t="shared" si="2"/>
        <v>Mathematics</v>
      </c>
      <c r="B49" s="17" t="str">
        <f t="shared" si="3"/>
        <v>Grade 7</v>
      </c>
      <c r="C49" s="12"/>
      <c r="D49" s="16"/>
      <c r="E49" s="16"/>
      <c r="F49" s="16"/>
      <c r="G49" s="16"/>
      <c r="H49" s="12"/>
      <c r="I49" s="12"/>
      <c r="J49" s="16"/>
    </row>
    <row r="50" spans="1:10" x14ac:dyDescent="0.3">
      <c r="A50" s="17" t="str">
        <f t="shared" si="2"/>
        <v>Mathematics</v>
      </c>
      <c r="B50" s="17" t="str">
        <f t="shared" si="3"/>
        <v>Grade 7</v>
      </c>
      <c r="C50" s="12"/>
      <c r="D50" s="16"/>
      <c r="E50" s="16"/>
      <c r="F50" s="16"/>
      <c r="G50" s="16"/>
      <c r="H50" s="12"/>
      <c r="I50" s="12"/>
      <c r="J50" s="16"/>
    </row>
    <row r="51" spans="1:10" x14ac:dyDescent="0.3">
      <c r="A51" s="17" t="str">
        <f t="shared" si="2"/>
        <v>Mathematics</v>
      </c>
      <c r="B51" s="17" t="str">
        <f t="shared" si="3"/>
        <v>Grade 7</v>
      </c>
      <c r="C51" s="12"/>
      <c r="D51" s="16"/>
      <c r="E51" s="16"/>
      <c r="F51" s="16"/>
      <c r="G51" s="16"/>
      <c r="H51" s="12"/>
      <c r="I51" s="12"/>
      <c r="J51" s="16"/>
    </row>
    <row r="52" spans="1:10" x14ac:dyDescent="0.3">
      <c r="A52" s="17" t="str">
        <f t="shared" si="2"/>
        <v>Mathematics</v>
      </c>
      <c r="B52" s="17" t="str">
        <f t="shared" si="3"/>
        <v>Grade 7</v>
      </c>
      <c r="C52" s="12"/>
      <c r="D52" s="16"/>
      <c r="E52" s="16"/>
      <c r="F52" s="16"/>
      <c r="G52" s="16"/>
      <c r="H52" s="12"/>
      <c r="I52" s="12"/>
      <c r="J52" s="16"/>
    </row>
    <row r="53" spans="1:10" x14ac:dyDescent="0.3">
      <c r="A53" s="17" t="str">
        <f t="shared" si="2"/>
        <v>Mathematics</v>
      </c>
      <c r="B53" s="17" t="str">
        <f t="shared" si="3"/>
        <v>Grade 7</v>
      </c>
      <c r="C53" s="12"/>
      <c r="D53" s="16"/>
      <c r="E53" s="16"/>
      <c r="F53" s="16"/>
      <c r="G53" s="16"/>
      <c r="H53" s="12"/>
      <c r="I53" s="12"/>
      <c r="J53" s="16"/>
    </row>
  </sheetData>
  <mergeCells count="2">
    <mergeCell ref="A1:J1"/>
    <mergeCell ref="A2:J2"/>
  </mergeCells>
  <conditionalFormatting sqref="I4:I53">
    <cfRule type="cellIs" dxfId="37" priority="1" operator="equal">
      <formula>"Completed"</formula>
    </cfRule>
    <cfRule type="cellIs" dxfId="36" priority="2" operator="equal">
      <formula>"In Progress"</formula>
    </cfRule>
    <cfRule type="cellIs" dxfId="35" priority="3" operator="equal">
      <formula>"Delayed"</formula>
    </cfRule>
  </conditionalFormatting>
  <dataValidations count="2">
    <dataValidation type="list" allowBlank="1" showErrorMessage="1" errorTitle="Invalid Entry" error="Please select from the list." sqref="C4:C53" xr:uid="{00000000-0002-0000-0D00-000000000000}">
      <formula1>"Q1,Q2,Q3,Q4"</formula1>
    </dataValidation>
    <dataValidation type="list" allowBlank="1" showErrorMessage="1" errorTitle="Invalid Entry" error="Please select from the list." sqref="I4:I53" xr:uid="{00000000-0002-0000-0D00-000001000000}">
      <formula1>"Not Started,In Progress,Completed,Delayed"</formula1>
    </dataValidation>
  </dataValidation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030A0"/>
  </sheetPr>
  <dimension ref="A1:J53"/>
  <sheetViews>
    <sheetView workbookViewId="0">
      <pane ySplit="3" topLeftCell="A4" activePane="bottomLeft" state="frozen"/>
      <selection pane="bottomLeft" sqref="A1:J1"/>
    </sheetView>
  </sheetViews>
  <sheetFormatPr defaultRowHeight="14.4" x14ac:dyDescent="0.3"/>
  <cols>
    <col min="1" max="1" width="14" customWidth="1"/>
    <col min="2" max="2" width="10" customWidth="1"/>
    <col min="3" max="3" width="14" customWidth="1"/>
    <col min="4" max="4" width="10" customWidth="1"/>
    <col min="5" max="5" width="22" customWidth="1"/>
    <col min="6" max="6" width="28" customWidth="1"/>
    <col min="7" max="7" width="22" customWidth="1"/>
    <col min="8" max="9" width="16" customWidth="1"/>
    <col min="10" max="10" width="14" customWidth="1"/>
  </cols>
  <sheetData>
    <row r="1" spans="1:10" ht="34.950000000000003" customHeight="1" x14ac:dyDescent="0.3">
      <c r="A1" s="53" t="s">
        <v>323</v>
      </c>
      <c r="B1" s="40"/>
      <c r="C1" s="40"/>
      <c r="D1" s="40"/>
      <c r="E1" s="40"/>
      <c r="F1" s="40"/>
      <c r="G1" s="40"/>
      <c r="H1" s="40"/>
      <c r="I1" s="40"/>
      <c r="J1" s="40"/>
    </row>
    <row r="2" spans="1:10" ht="19.95" customHeight="1" x14ac:dyDescent="0.3">
      <c r="A2" s="50" t="s">
        <v>324</v>
      </c>
      <c r="B2" s="40"/>
      <c r="C2" s="40"/>
      <c r="D2" s="40"/>
      <c r="E2" s="40"/>
      <c r="F2" s="40"/>
      <c r="G2" s="40"/>
      <c r="H2" s="40"/>
      <c r="I2" s="40"/>
      <c r="J2" s="40"/>
    </row>
    <row r="3" spans="1:10" ht="30" customHeight="1" x14ac:dyDescent="0.3">
      <c r="A3" s="15" t="s">
        <v>325</v>
      </c>
      <c r="B3" s="15" t="s">
        <v>312</v>
      </c>
      <c r="C3" s="15" t="s">
        <v>129</v>
      </c>
      <c r="D3" s="15" t="s">
        <v>313</v>
      </c>
      <c r="E3" s="15" t="s">
        <v>326</v>
      </c>
      <c r="F3" s="15" t="s">
        <v>316</v>
      </c>
      <c r="G3" s="15" t="s">
        <v>327</v>
      </c>
      <c r="H3" s="15" t="s">
        <v>328</v>
      </c>
      <c r="I3" s="15" t="s">
        <v>329</v>
      </c>
      <c r="J3" s="15" t="s">
        <v>91</v>
      </c>
    </row>
    <row r="4" spans="1:10" x14ac:dyDescent="0.3">
      <c r="A4" s="16"/>
      <c r="B4" s="12"/>
      <c r="C4" s="17" t="str">
        <f t="shared" ref="C4:C35" si="0">Subject</f>
        <v>Mathematics</v>
      </c>
      <c r="D4" s="16"/>
      <c r="E4" s="16"/>
      <c r="F4" s="16"/>
      <c r="G4" s="16"/>
      <c r="H4" s="12"/>
      <c r="I4" s="12"/>
      <c r="J4" s="12"/>
    </row>
    <row r="5" spans="1:10" x14ac:dyDescent="0.3">
      <c r="A5" s="16"/>
      <c r="B5" s="12"/>
      <c r="C5" s="17" t="str">
        <f t="shared" si="0"/>
        <v>Mathematics</v>
      </c>
      <c r="D5" s="16"/>
      <c r="E5" s="16"/>
      <c r="F5" s="16"/>
      <c r="G5" s="16"/>
      <c r="H5" s="12"/>
      <c r="I5" s="12"/>
      <c r="J5" s="12"/>
    </row>
    <row r="6" spans="1:10" x14ac:dyDescent="0.3">
      <c r="A6" s="16"/>
      <c r="B6" s="12"/>
      <c r="C6" s="17" t="str">
        <f t="shared" si="0"/>
        <v>Mathematics</v>
      </c>
      <c r="D6" s="16"/>
      <c r="E6" s="16"/>
      <c r="F6" s="16"/>
      <c r="G6" s="16"/>
      <c r="H6" s="12"/>
      <c r="I6" s="12"/>
      <c r="J6" s="12"/>
    </row>
    <row r="7" spans="1:10" x14ac:dyDescent="0.3">
      <c r="A7" s="16"/>
      <c r="B7" s="12"/>
      <c r="C7" s="17" t="str">
        <f t="shared" si="0"/>
        <v>Mathematics</v>
      </c>
      <c r="D7" s="16"/>
      <c r="E7" s="16"/>
      <c r="F7" s="16"/>
      <c r="G7" s="16"/>
      <c r="H7" s="12"/>
      <c r="I7" s="12"/>
      <c r="J7" s="12"/>
    </row>
    <row r="8" spans="1:10" x14ac:dyDescent="0.3">
      <c r="A8" s="16"/>
      <c r="B8" s="12"/>
      <c r="C8" s="17" t="str">
        <f t="shared" si="0"/>
        <v>Mathematics</v>
      </c>
      <c r="D8" s="16"/>
      <c r="E8" s="16"/>
      <c r="F8" s="16"/>
      <c r="G8" s="16"/>
      <c r="H8" s="12"/>
      <c r="I8" s="12"/>
      <c r="J8" s="12"/>
    </row>
    <row r="9" spans="1:10" x14ac:dyDescent="0.3">
      <c r="A9" s="16"/>
      <c r="B9" s="12"/>
      <c r="C9" s="17" t="str">
        <f t="shared" si="0"/>
        <v>Mathematics</v>
      </c>
      <c r="D9" s="16"/>
      <c r="E9" s="16"/>
      <c r="F9" s="16"/>
      <c r="G9" s="16"/>
      <c r="H9" s="12"/>
      <c r="I9" s="12"/>
      <c r="J9" s="12"/>
    </row>
    <row r="10" spans="1:10" x14ac:dyDescent="0.3">
      <c r="A10" s="16"/>
      <c r="B10" s="12"/>
      <c r="C10" s="17" t="str">
        <f t="shared" si="0"/>
        <v>Mathematics</v>
      </c>
      <c r="D10" s="16"/>
      <c r="E10" s="16"/>
      <c r="F10" s="16"/>
      <c r="G10" s="16"/>
      <c r="H10" s="12"/>
      <c r="I10" s="12"/>
      <c r="J10" s="12"/>
    </row>
    <row r="11" spans="1:10" x14ac:dyDescent="0.3">
      <c r="A11" s="16"/>
      <c r="B11" s="12"/>
      <c r="C11" s="17" t="str">
        <f t="shared" si="0"/>
        <v>Mathematics</v>
      </c>
      <c r="D11" s="16"/>
      <c r="E11" s="16"/>
      <c r="F11" s="16"/>
      <c r="G11" s="16"/>
      <c r="H11" s="12"/>
      <c r="I11" s="12"/>
      <c r="J11" s="12"/>
    </row>
    <row r="12" spans="1:10" x14ac:dyDescent="0.3">
      <c r="A12" s="16"/>
      <c r="B12" s="12"/>
      <c r="C12" s="17" t="str">
        <f t="shared" si="0"/>
        <v>Mathematics</v>
      </c>
      <c r="D12" s="16"/>
      <c r="E12" s="16"/>
      <c r="F12" s="16"/>
      <c r="G12" s="16"/>
      <c r="H12" s="12"/>
      <c r="I12" s="12"/>
      <c r="J12" s="12"/>
    </row>
    <row r="13" spans="1:10" x14ac:dyDescent="0.3">
      <c r="A13" s="16"/>
      <c r="B13" s="12"/>
      <c r="C13" s="17" t="str">
        <f t="shared" si="0"/>
        <v>Mathematics</v>
      </c>
      <c r="D13" s="16"/>
      <c r="E13" s="16"/>
      <c r="F13" s="16"/>
      <c r="G13" s="16"/>
      <c r="H13" s="12"/>
      <c r="I13" s="12"/>
      <c r="J13" s="12"/>
    </row>
    <row r="14" spans="1:10" x14ac:dyDescent="0.3">
      <c r="A14" s="16"/>
      <c r="B14" s="12"/>
      <c r="C14" s="17" t="str">
        <f t="shared" si="0"/>
        <v>Mathematics</v>
      </c>
      <c r="D14" s="16"/>
      <c r="E14" s="16"/>
      <c r="F14" s="16"/>
      <c r="G14" s="16"/>
      <c r="H14" s="12"/>
      <c r="I14" s="12"/>
      <c r="J14" s="12"/>
    </row>
    <row r="15" spans="1:10" x14ac:dyDescent="0.3">
      <c r="A15" s="16"/>
      <c r="B15" s="12"/>
      <c r="C15" s="17" t="str">
        <f t="shared" si="0"/>
        <v>Mathematics</v>
      </c>
      <c r="D15" s="16"/>
      <c r="E15" s="16"/>
      <c r="F15" s="16"/>
      <c r="G15" s="16"/>
      <c r="H15" s="12"/>
      <c r="I15" s="12"/>
      <c r="J15" s="12"/>
    </row>
    <row r="16" spans="1:10" x14ac:dyDescent="0.3">
      <c r="A16" s="16"/>
      <c r="B16" s="12"/>
      <c r="C16" s="17" t="str">
        <f t="shared" si="0"/>
        <v>Mathematics</v>
      </c>
      <c r="D16" s="16"/>
      <c r="E16" s="16"/>
      <c r="F16" s="16"/>
      <c r="G16" s="16"/>
      <c r="H16" s="12"/>
      <c r="I16" s="12"/>
      <c r="J16" s="12"/>
    </row>
    <row r="17" spans="1:10" x14ac:dyDescent="0.3">
      <c r="A17" s="16"/>
      <c r="B17" s="12"/>
      <c r="C17" s="17" t="str">
        <f t="shared" si="0"/>
        <v>Mathematics</v>
      </c>
      <c r="D17" s="16"/>
      <c r="E17" s="16"/>
      <c r="F17" s="16"/>
      <c r="G17" s="16"/>
      <c r="H17" s="12"/>
      <c r="I17" s="12"/>
      <c r="J17" s="12"/>
    </row>
    <row r="18" spans="1:10" x14ac:dyDescent="0.3">
      <c r="A18" s="16"/>
      <c r="B18" s="12"/>
      <c r="C18" s="17" t="str">
        <f t="shared" si="0"/>
        <v>Mathematics</v>
      </c>
      <c r="D18" s="16"/>
      <c r="E18" s="16"/>
      <c r="F18" s="16"/>
      <c r="G18" s="16"/>
      <c r="H18" s="12"/>
      <c r="I18" s="12"/>
      <c r="J18" s="12"/>
    </row>
    <row r="19" spans="1:10" x14ac:dyDescent="0.3">
      <c r="A19" s="16"/>
      <c r="B19" s="12"/>
      <c r="C19" s="17" t="str">
        <f t="shared" si="0"/>
        <v>Mathematics</v>
      </c>
      <c r="D19" s="16"/>
      <c r="E19" s="16"/>
      <c r="F19" s="16"/>
      <c r="G19" s="16"/>
      <c r="H19" s="12"/>
      <c r="I19" s="12"/>
      <c r="J19" s="12"/>
    </row>
    <row r="20" spans="1:10" x14ac:dyDescent="0.3">
      <c r="A20" s="16"/>
      <c r="B20" s="12"/>
      <c r="C20" s="17" t="str">
        <f t="shared" si="0"/>
        <v>Mathematics</v>
      </c>
      <c r="D20" s="16"/>
      <c r="E20" s="16"/>
      <c r="F20" s="16"/>
      <c r="G20" s="16"/>
      <c r="H20" s="12"/>
      <c r="I20" s="12"/>
      <c r="J20" s="12"/>
    </row>
    <row r="21" spans="1:10" x14ac:dyDescent="0.3">
      <c r="A21" s="16"/>
      <c r="B21" s="12"/>
      <c r="C21" s="17" t="str">
        <f t="shared" si="0"/>
        <v>Mathematics</v>
      </c>
      <c r="D21" s="16"/>
      <c r="E21" s="16"/>
      <c r="F21" s="16"/>
      <c r="G21" s="16"/>
      <c r="H21" s="12"/>
      <c r="I21" s="12"/>
      <c r="J21" s="12"/>
    </row>
    <row r="22" spans="1:10" x14ac:dyDescent="0.3">
      <c r="A22" s="16"/>
      <c r="B22" s="12"/>
      <c r="C22" s="17" t="str">
        <f t="shared" si="0"/>
        <v>Mathematics</v>
      </c>
      <c r="D22" s="16"/>
      <c r="E22" s="16"/>
      <c r="F22" s="16"/>
      <c r="G22" s="16"/>
      <c r="H22" s="12"/>
      <c r="I22" s="12"/>
      <c r="J22" s="12"/>
    </row>
    <row r="23" spans="1:10" x14ac:dyDescent="0.3">
      <c r="A23" s="16"/>
      <c r="B23" s="12"/>
      <c r="C23" s="17" t="str">
        <f t="shared" si="0"/>
        <v>Mathematics</v>
      </c>
      <c r="D23" s="16"/>
      <c r="E23" s="16"/>
      <c r="F23" s="16"/>
      <c r="G23" s="16"/>
      <c r="H23" s="12"/>
      <c r="I23" s="12"/>
      <c r="J23" s="12"/>
    </row>
    <row r="24" spans="1:10" x14ac:dyDescent="0.3">
      <c r="A24" s="16"/>
      <c r="B24" s="12"/>
      <c r="C24" s="17" t="str">
        <f t="shared" si="0"/>
        <v>Mathematics</v>
      </c>
      <c r="D24" s="16"/>
      <c r="E24" s="16"/>
      <c r="F24" s="16"/>
      <c r="G24" s="16"/>
      <c r="H24" s="12"/>
      <c r="I24" s="12"/>
      <c r="J24" s="12"/>
    </row>
    <row r="25" spans="1:10" x14ac:dyDescent="0.3">
      <c r="A25" s="16"/>
      <c r="B25" s="12"/>
      <c r="C25" s="17" t="str">
        <f t="shared" si="0"/>
        <v>Mathematics</v>
      </c>
      <c r="D25" s="16"/>
      <c r="E25" s="16"/>
      <c r="F25" s="16"/>
      <c r="G25" s="16"/>
      <c r="H25" s="12"/>
      <c r="I25" s="12"/>
      <c r="J25" s="12"/>
    </row>
    <row r="26" spans="1:10" x14ac:dyDescent="0.3">
      <c r="A26" s="16"/>
      <c r="B26" s="12"/>
      <c r="C26" s="17" t="str">
        <f t="shared" si="0"/>
        <v>Mathematics</v>
      </c>
      <c r="D26" s="16"/>
      <c r="E26" s="16"/>
      <c r="F26" s="16"/>
      <c r="G26" s="16"/>
      <c r="H26" s="12"/>
      <c r="I26" s="12"/>
      <c r="J26" s="12"/>
    </row>
    <row r="27" spans="1:10" x14ac:dyDescent="0.3">
      <c r="A27" s="16"/>
      <c r="B27" s="12"/>
      <c r="C27" s="17" t="str">
        <f t="shared" si="0"/>
        <v>Mathematics</v>
      </c>
      <c r="D27" s="16"/>
      <c r="E27" s="16"/>
      <c r="F27" s="16"/>
      <c r="G27" s="16"/>
      <c r="H27" s="12"/>
      <c r="I27" s="12"/>
      <c r="J27" s="12"/>
    </row>
    <row r="28" spans="1:10" x14ac:dyDescent="0.3">
      <c r="A28" s="16"/>
      <c r="B28" s="12"/>
      <c r="C28" s="17" t="str">
        <f t="shared" si="0"/>
        <v>Mathematics</v>
      </c>
      <c r="D28" s="16"/>
      <c r="E28" s="16"/>
      <c r="F28" s="16"/>
      <c r="G28" s="16"/>
      <c r="H28" s="12"/>
      <c r="I28" s="12"/>
      <c r="J28" s="12"/>
    </row>
    <row r="29" spans="1:10" x14ac:dyDescent="0.3">
      <c r="A29" s="16"/>
      <c r="B29" s="12"/>
      <c r="C29" s="17" t="str">
        <f t="shared" si="0"/>
        <v>Mathematics</v>
      </c>
      <c r="D29" s="16"/>
      <c r="E29" s="16"/>
      <c r="F29" s="16"/>
      <c r="G29" s="16"/>
      <c r="H29" s="12"/>
      <c r="I29" s="12"/>
      <c r="J29" s="12"/>
    </row>
    <row r="30" spans="1:10" x14ac:dyDescent="0.3">
      <c r="A30" s="16"/>
      <c r="B30" s="12"/>
      <c r="C30" s="17" t="str">
        <f t="shared" si="0"/>
        <v>Mathematics</v>
      </c>
      <c r="D30" s="16"/>
      <c r="E30" s="16"/>
      <c r="F30" s="16"/>
      <c r="G30" s="16"/>
      <c r="H30" s="12"/>
      <c r="I30" s="12"/>
      <c r="J30" s="12"/>
    </row>
    <row r="31" spans="1:10" x14ac:dyDescent="0.3">
      <c r="A31" s="16"/>
      <c r="B31" s="12"/>
      <c r="C31" s="17" t="str">
        <f t="shared" si="0"/>
        <v>Mathematics</v>
      </c>
      <c r="D31" s="16"/>
      <c r="E31" s="16"/>
      <c r="F31" s="16"/>
      <c r="G31" s="16"/>
      <c r="H31" s="12"/>
      <c r="I31" s="12"/>
      <c r="J31" s="12"/>
    </row>
    <row r="32" spans="1:10" x14ac:dyDescent="0.3">
      <c r="A32" s="16"/>
      <c r="B32" s="12"/>
      <c r="C32" s="17" t="str">
        <f t="shared" si="0"/>
        <v>Mathematics</v>
      </c>
      <c r="D32" s="16"/>
      <c r="E32" s="16"/>
      <c r="F32" s="16"/>
      <c r="G32" s="16"/>
      <c r="H32" s="12"/>
      <c r="I32" s="12"/>
      <c r="J32" s="12"/>
    </row>
    <row r="33" spans="1:10" x14ac:dyDescent="0.3">
      <c r="A33" s="16"/>
      <c r="B33" s="12"/>
      <c r="C33" s="17" t="str">
        <f t="shared" si="0"/>
        <v>Mathematics</v>
      </c>
      <c r="D33" s="16"/>
      <c r="E33" s="16"/>
      <c r="F33" s="16"/>
      <c r="G33" s="16"/>
      <c r="H33" s="12"/>
      <c r="I33" s="12"/>
      <c r="J33" s="12"/>
    </row>
    <row r="34" spans="1:10" x14ac:dyDescent="0.3">
      <c r="A34" s="16"/>
      <c r="B34" s="12"/>
      <c r="C34" s="17" t="str">
        <f t="shared" si="0"/>
        <v>Mathematics</v>
      </c>
      <c r="D34" s="16"/>
      <c r="E34" s="16"/>
      <c r="F34" s="16"/>
      <c r="G34" s="16"/>
      <c r="H34" s="12"/>
      <c r="I34" s="12"/>
      <c r="J34" s="12"/>
    </row>
    <row r="35" spans="1:10" x14ac:dyDescent="0.3">
      <c r="A35" s="16"/>
      <c r="B35" s="12"/>
      <c r="C35" s="17" t="str">
        <f t="shared" si="0"/>
        <v>Mathematics</v>
      </c>
      <c r="D35" s="16"/>
      <c r="E35" s="16"/>
      <c r="F35" s="16"/>
      <c r="G35" s="16"/>
      <c r="H35" s="12"/>
      <c r="I35" s="12"/>
      <c r="J35" s="12"/>
    </row>
    <row r="36" spans="1:10" x14ac:dyDescent="0.3">
      <c r="A36" s="16"/>
      <c r="B36" s="12"/>
      <c r="C36" s="17" t="str">
        <f t="shared" ref="C36:C53" si="1">Subject</f>
        <v>Mathematics</v>
      </c>
      <c r="D36" s="16"/>
      <c r="E36" s="16"/>
      <c r="F36" s="16"/>
      <c r="G36" s="16"/>
      <c r="H36" s="12"/>
      <c r="I36" s="12"/>
      <c r="J36" s="12"/>
    </row>
    <row r="37" spans="1:10" x14ac:dyDescent="0.3">
      <c r="A37" s="16"/>
      <c r="B37" s="12"/>
      <c r="C37" s="17" t="str">
        <f t="shared" si="1"/>
        <v>Mathematics</v>
      </c>
      <c r="D37" s="16"/>
      <c r="E37" s="16"/>
      <c r="F37" s="16"/>
      <c r="G37" s="16"/>
      <c r="H37" s="12"/>
      <c r="I37" s="12"/>
      <c r="J37" s="12"/>
    </row>
    <row r="38" spans="1:10" x14ac:dyDescent="0.3">
      <c r="A38" s="16"/>
      <c r="B38" s="12"/>
      <c r="C38" s="17" t="str">
        <f t="shared" si="1"/>
        <v>Mathematics</v>
      </c>
      <c r="D38" s="16"/>
      <c r="E38" s="16"/>
      <c r="F38" s="16"/>
      <c r="G38" s="16"/>
      <c r="H38" s="12"/>
      <c r="I38" s="12"/>
      <c r="J38" s="12"/>
    </row>
    <row r="39" spans="1:10" x14ac:dyDescent="0.3">
      <c r="A39" s="16"/>
      <c r="B39" s="12"/>
      <c r="C39" s="17" t="str">
        <f t="shared" si="1"/>
        <v>Mathematics</v>
      </c>
      <c r="D39" s="16"/>
      <c r="E39" s="16"/>
      <c r="F39" s="16"/>
      <c r="G39" s="16"/>
      <c r="H39" s="12"/>
      <c r="I39" s="12"/>
      <c r="J39" s="12"/>
    </row>
    <row r="40" spans="1:10" x14ac:dyDescent="0.3">
      <c r="A40" s="16"/>
      <c r="B40" s="12"/>
      <c r="C40" s="17" t="str">
        <f t="shared" si="1"/>
        <v>Mathematics</v>
      </c>
      <c r="D40" s="16"/>
      <c r="E40" s="16"/>
      <c r="F40" s="16"/>
      <c r="G40" s="16"/>
      <c r="H40" s="12"/>
      <c r="I40" s="12"/>
      <c r="J40" s="12"/>
    </row>
    <row r="41" spans="1:10" x14ac:dyDescent="0.3">
      <c r="A41" s="16"/>
      <c r="B41" s="12"/>
      <c r="C41" s="17" t="str">
        <f t="shared" si="1"/>
        <v>Mathematics</v>
      </c>
      <c r="D41" s="16"/>
      <c r="E41" s="16"/>
      <c r="F41" s="16"/>
      <c r="G41" s="16"/>
      <c r="H41" s="12"/>
      <c r="I41" s="12"/>
      <c r="J41" s="12"/>
    </row>
    <row r="42" spans="1:10" x14ac:dyDescent="0.3">
      <c r="A42" s="16"/>
      <c r="B42" s="12"/>
      <c r="C42" s="17" t="str">
        <f t="shared" si="1"/>
        <v>Mathematics</v>
      </c>
      <c r="D42" s="16"/>
      <c r="E42" s="16"/>
      <c r="F42" s="16"/>
      <c r="G42" s="16"/>
      <c r="H42" s="12"/>
      <c r="I42" s="12"/>
      <c r="J42" s="12"/>
    </row>
    <row r="43" spans="1:10" x14ac:dyDescent="0.3">
      <c r="A43" s="16"/>
      <c r="B43" s="12"/>
      <c r="C43" s="17" t="str">
        <f t="shared" si="1"/>
        <v>Mathematics</v>
      </c>
      <c r="D43" s="16"/>
      <c r="E43" s="16"/>
      <c r="F43" s="16"/>
      <c r="G43" s="16"/>
      <c r="H43" s="12"/>
      <c r="I43" s="12"/>
      <c r="J43" s="12"/>
    </row>
    <row r="44" spans="1:10" x14ac:dyDescent="0.3">
      <c r="A44" s="16"/>
      <c r="B44" s="12"/>
      <c r="C44" s="17" t="str">
        <f t="shared" si="1"/>
        <v>Mathematics</v>
      </c>
      <c r="D44" s="16"/>
      <c r="E44" s="16"/>
      <c r="F44" s="16"/>
      <c r="G44" s="16"/>
      <c r="H44" s="12"/>
      <c r="I44" s="12"/>
      <c r="J44" s="12"/>
    </row>
    <row r="45" spans="1:10" x14ac:dyDescent="0.3">
      <c r="A45" s="16"/>
      <c r="B45" s="12"/>
      <c r="C45" s="17" t="str">
        <f t="shared" si="1"/>
        <v>Mathematics</v>
      </c>
      <c r="D45" s="16"/>
      <c r="E45" s="16"/>
      <c r="F45" s="16"/>
      <c r="G45" s="16"/>
      <c r="H45" s="12"/>
      <c r="I45" s="12"/>
      <c r="J45" s="12"/>
    </row>
    <row r="46" spans="1:10" x14ac:dyDescent="0.3">
      <c r="A46" s="16"/>
      <c r="B46" s="12"/>
      <c r="C46" s="17" t="str">
        <f t="shared" si="1"/>
        <v>Mathematics</v>
      </c>
      <c r="D46" s="16"/>
      <c r="E46" s="16"/>
      <c r="F46" s="16"/>
      <c r="G46" s="16"/>
      <c r="H46" s="12"/>
      <c r="I46" s="12"/>
      <c r="J46" s="12"/>
    </row>
    <row r="47" spans="1:10" x14ac:dyDescent="0.3">
      <c r="A47" s="16"/>
      <c r="B47" s="12"/>
      <c r="C47" s="17" t="str">
        <f t="shared" si="1"/>
        <v>Mathematics</v>
      </c>
      <c r="D47" s="16"/>
      <c r="E47" s="16"/>
      <c r="F47" s="16"/>
      <c r="G47" s="16"/>
      <c r="H47" s="12"/>
      <c r="I47" s="12"/>
      <c r="J47" s="12"/>
    </row>
    <row r="48" spans="1:10" x14ac:dyDescent="0.3">
      <c r="A48" s="16"/>
      <c r="B48" s="12"/>
      <c r="C48" s="17" t="str">
        <f t="shared" si="1"/>
        <v>Mathematics</v>
      </c>
      <c r="D48" s="16"/>
      <c r="E48" s="16"/>
      <c r="F48" s="16"/>
      <c r="G48" s="16"/>
      <c r="H48" s="12"/>
      <c r="I48" s="12"/>
      <c r="J48" s="12"/>
    </row>
    <row r="49" spans="1:10" x14ac:dyDescent="0.3">
      <c r="A49" s="16"/>
      <c r="B49" s="12"/>
      <c r="C49" s="17" t="str">
        <f t="shared" si="1"/>
        <v>Mathematics</v>
      </c>
      <c r="D49" s="16"/>
      <c r="E49" s="16"/>
      <c r="F49" s="16"/>
      <c r="G49" s="16"/>
      <c r="H49" s="12"/>
      <c r="I49" s="12"/>
      <c r="J49" s="12"/>
    </row>
    <row r="50" spans="1:10" x14ac:dyDescent="0.3">
      <c r="A50" s="16"/>
      <c r="B50" s="12"/>
      <c r="C50" s="17" t="str">
        <f t="shared" si="1"/>
        <v>Mathematics</v>
      </c>
      <c r="D50" s="16"/>
      <c r="E50" s="16"/>
      <c r="F50" s="16"/>
      <c r="G50" s="16"/>
      <c r="H50" s="12"/>
      <c r="I50" s="12"/>
      <c r="J50" s="12"/>
    </row>
    <row r="51" spans="1:10" x14ac:dyDescent="0.3">
      <c r="A51" s="16"/>
      <c r="B51" s="12"/>
      <c r="C51" s="17" t="str">
        <f t="shared" si="1"/>
        <v>Mathematics</v>
      </c>
      <c r="D51" s="16"/>
      <c r="E51" s="16"/>
      <c r="F51" s="16"/>
      <c r="G51" s="16"/>
      <c r="H51" s="12"/>
      <c r="I51" s="12"/>
      <c r="J51" s="12"/>
    </row>
    <row r="52" spans="1:10" x14ac:dyDescent="0.3">
      <c r="A52" s="16"/>
      <c r="B52" s="12"/>
      <c r="C52" s="17" t="str">
        <f t="shared" si="1"/>
        <v>Mathematics</v>
      </c>
      <c r="D52" s="16"/>
      <c r="E52" s="16"/>
      <c r="F52" s="16"/>
      <c r="G52" s="16"/>
      <c r="H52" s="12"/>
      <c r="I52" s="12"/>
      <c r="J52" s="12"/>
    </row>
    <row r="53" spans="1:10" x14ac:dyDescent="0.3">
      <c r="A53" s="16"/>
      <c r="B53" s="12"/>
      <c r="C53" s="17" t="str">
        <f t="shared" si="1"/>
        <v>Mathematics</v>
      </c>
      <c r="D53" s="16"/>
      <c r="E53" s="16"/>
      <c r="F53" s="16"/>
      <c r="G53" s="16"/>
      <c r="H53" s="12"/>
      <c r="I53" s="12"/>
      <c r="J53" s="12"/>
    </row>
  </sheetData>
  <mergeCells count="2">
    <mergeCell ref="A1:J1"/>
    <mergeCell ref="A2:J2"/>
  </mergeCells>
  <conditionalFormatting sqref="J4:J53">
    <cfRule type="expression" dxfId="34" priority="1">
      <formula>AND(H4&lt;&gt;"",H4&lt;TODAY(),J4&lt;&gt;"Completed")</formula>
    </cfRule>
    <cfRule type="cellIs" dxfId="33" priority="2" operator="equal">
      <formula>"Completed"</formula>
    </cfRule>
  </conditionalFormatting>
  <dataValidations count="2">
    <dataValidation type="list" allowBlank="1" showErrorMessage="1" errorTitle="Invalid Entry" error="Please select from the list." sqref="B4:B53" xr:uid="{00000000-0002-0000-0E00-000000000000}">
      <formula1>"Q1,Q2,Q3,Q4"</formula1>
    </dataValidation>
    <dataValidation type="list" allowBlank="1" showErrorMessage="1" errorTitle="Invalid Entry" error="Please select from the list." sqref="J4:J53" xr:uid="{00000000-0002-0000-0E00-000001000000}">
      <formula1>"Not Started,In Progress,Completed,Delayed"</formula1>
    </dataValidation>
  </dataValidation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030A0"/>
  </sheetPr>
  <dimension ref="A1:J53"/>
  <sheetViews>
    <sheetView workbookViewId="0">
      <pane ySplit="3" topLeftCell="A4" activePane="bottomLeft" state="frozen"/>
      <selection pane="bottomLeft" sqref="A1:J1"/>
    </sheetView>
  </sheetViews>
  <sheetFormatPr defaultRowHeight="14.4" x14ac:dyDescent="0.3"/>
  <cols>
    <col min="1" max="1" width="10" customWidth="1"/>
    <col min="2" max="2" width="8" customWidth="1"/>
    <col min="3" max="3" width="14" customWidth="1"/>
    <col min="4" max="4" width="20" customWidth="1"/>
    <col min="5" max="6" width="28" customWidth="1"/>
    <col min="7" max="8" width="22" customWidth="1"/>
    <col min="9" max="9" width="14" customWidth="1"/>
    <col min="10" max="10" width="28" customWidth="1"/>
  </cols>
  <sheetData>
    <row r="1" spans="1:10" ht="34.950000000000003" customHeight="1" x14ac:dyDescent="0.3">
      <c r="A1" s="53" t="s">
        <v>330</v>
      </c>
      <c r="B1" s="40"/>
      <c r="C1" s="40"/>
      <c r="D1" s="40"/>
      <c r="E1" s="40"/>
      <c r="F1" s="40"/>
      <c r="G1" s="40"/>
      <c r="H1" s="40"/>
      <c r="I1" s="40"/>
      <c r="J1" s="40"/>
    </row>
    <row r="2" spans="1:10" ht="19.95" customHeight="1" x14ac:dyDescent="0.3">
      <c r="A2" s="50" t="s">
        <v>331</v>
      </c>
      <c r="B2" s="40"/>
      <c r="C2" s="40"/>
      <c r="D2" s="40"/>
      <c r="E2" s="40"/>
      <c r="F2" s="40"/>
      <c r="G2" s="40"/>
      <c r="H2" s="40"/>
      <c r="I2" s="40"/>
      <c r="J2" s="40"/>
    </row>
    <row r="3" spans="1:10" ht="30" customHeight="1" x14ac:dyDescent="0.3">
      <c r="A3" s="15" t="s">
        <v>312</v>
      </c>
      <c r="B3" s="15" t="s">
        <v>332</v>
      </c>
      <c r="C3" s="15" t="s">
        <v>129</v>
      </c>
      <c r="D3" s="15" t="s">
        <v>314</v>
      </c>
      <c r="E3" s="15" t="s">
        <v>333</v>
      </c>
      <c r="F3" s="15" t="s">
        <v>316</v>
      </c>
      <c r="G3" s="15" t="s">
        <v>334</v>
      </c>
      <c r="H3" s="15" t="s">
        <v>302</v>
      </c>
      <c r="I3" s="15" t="s">
        <v>91</v>
      </c>
      <c r="J3" s="15" t="s">
        <v>164</v>
      </c>
    </row>
    <row r="4" spans="1:10" x14ac:dyDescent="0.3">
      <c r="A4" s="12"/>
      <c r="B4" s="12"/>
      <c r="C4" s="17" t="str">
        <f t="shared" ref="C4:C35" si="0">Subject</f>
        <v>Mathematics</v>
      </c>
      <c r="D4" s="16"/>
      <c r="E4" s="16"/>
      <c r="F4" s="16"/>
      <c r="G4" s="16"/>
      <c r="H4" s="16"/>
      <c r="I4" s="12"/>
      <c r="J4" s="16"/>
    </row>
    <row r="5" spans="1:10" x14ac:dyDescent="0.3">
      <c r="A5" s="12"/>
      <c r="B5" s="12"/>
      <c r="C5" s="17" t="str">
        <f t="shared" si="0"/>
        <v>Mathematics</v>
      </c>
      <c r="D5" s="16"/>
      <c r="E5" s="16"/>
      <c r="F5" s="16"/>
      <c r="G5" s="16"/>
      <c r="H5" s="16"/>
      <c r="I5" s="12"/>
      <c r="J5" s="16"/>
    </row>
    <row r="6" spans="1:10" x14ac:dyDescent="0.3">
      <c r="A6" s="12"/>
      <c r="B6" s="12"/>
      <c r="C6" s="17" t="str">
        <f t="shared" si="0"/>
        <v>Mathematics</v>
      </c>
      <c r="D6" s="16"/>
      <c r="E6" s="16"/>
      <c r="F6" s="16"/>
      <c r="G6" s="16"/>
      <c r="H6" s="16"/>
      <c r="I6" s="12"/>
      <c r="J6" s="16"/>
    </row>
    <row r="7" spans="1:10" x14ac:dyDescent="0.3">
      <c r="A7" s="12"/>
      <c r="B7" s="12"/>
      <c r="C7" s="17" t="str">
        <f t="shared" si="0"/>
        <v>Mathematics</v>
      </c>
      <c r="D7" s="16"/>
      <c r="E7" s="16"/>
      <c r="F7" s="16"/>
      <c r="G7" s="16"/>
      <c r="H7" s="16"/>
      <c r="I7" s="12"/>
      <c r="J7" s="16"/>
    </row>
    <row r="8" spans="1:10" x14ac:dyDescent="0.3">
      <c r="A8" s="12"/>
      <c r="B8" s="12"/>
      <c r="C8" s="17" t="str">
        <f t="shared" si="0"/>
        <v>Mathematics</v>
      </c>
      <c r="D8" s="16"/>
      <c r="E8" s="16"/>
      <c r="F8" s="16"/>
      <c r="G8" s="16"/>
      <c r="H8" s="16"/>
      <c r="I8" s="12"/>
      <c r="J8" s="16"/>
    </row>
    <row r="9" spans="1:10" x14ac:dyDescent="0.3">
      <c r="A9" s="12"/>
      <c r="B9" s="12"/>
      <c r="C9" s="17" t="str">
        <f t="shared" si="0"/>
        <v>Mathematics</v>
      </c>
      <c r="D9" s="16"/>
      <c r="E9" s="16"/>
      <c r="F9" s="16"/>
      <c r="G9" s="16"/>
      <c r="H9" s="16"/>
      <c r="I9" s="12"/>
      <c r="J9" s="16"/>
    </row>
    <row r="10" spans="1:10" x14ac:dyDescent="0.3">
      <c r="A10" s="12"/>
      <c r="B10" s="12"/>
      <c r="C10" s="17" t="str">
        <f t="shared" si="0"/>
        <v>Mathematics</v>
      </c>
      <c r="D10" s="16"/>
      <c r="E10" s="16"/>
      <c r="F10" s="16"/>
      <c r="G10" s="16"/>
      <c r="H10" s="16"/>
      <c r="I10" s="12"/>
      <c r="J10" s="16"/>
    </row>
    <row r="11" spans="1:10" x14ac:dyDescent="0.3">
      <c r="A11" s="12"/>
      <c r="B11" s="12"/>
      <c r="C11" s="17" t="str">
        <f t="shared" si="0"/>
        <v>Mathematics</v>
      </c>
      <c r="D11" s="16"/>
      <c r="E11" s="16"/>
      <c r="F11" s="16"/>
      <c r="G11" s="16"/>
      <c r="H11" s="16"/>
      <c r="I11" s="12"/>
      <c r="J11" s="16"/>
    </row>
    <row r="12" spans="1:10" x14ac:dyDescent="0.3">
      <c r="A12" s="12"/>
      <c r="B12" s="12"/>
      <c r="C12" s="17" t="str">
        <f t="shared" si="0"/>
        <v>Mathematics</v>
      </c>
      <c r="D12" s="16"/>
      <c r="E12" s="16"/>
      <c r="F12" s="16"/>
      <c r="G12" s="16"/>
      <c r="H12" s="16"/>
      <c r="I12" s="12"/>
      <c r="J12" s="16"/>
    </row>
    <row r="13" spans="1:10" x14ac:dyDescent="0.3">
      <c r="A13" s="12"/>
      <c r="B13" s="12"/>
      <c r="C13" s="17" t="str">
        <f t="shared" si="0"/>
        <v>Mathematics</v>
      </c>
      <c r="D13" s="16"/>
      <c r="E13" s="16"/>
      <c r="F13" s="16"/>
      <c r="G13" s="16"/>
      <c r="H13" s="16"/>
      <c r="I13" s="12"/>
      <c r="J13" s="16"/>
    </row>
    <row r="14" spans="1:10" x14ac:dyDescent="0.3">
      <c r="A14" s="12"/>
      <c r="B14" s="12"/>
      <c r="C14" s="17" t="str">
        <f t="shared" si="0"/>
        <v>Mathematics</v>
      </c>
      <c r="D14" s="16"/>
      <c r="E14" s="16"/>
      <c r="F14" s="16"/>
      <c r="G14" s="16"/>
      <c r="H14" s="16"/>
      <c r="I14" s="12"/>
      <c r="J14" s="16"/>
    </row>
    <row r="15" spans="1:10" x14ac:dyDescent="0.3">
      <c r="A15" s="12"/>
      <c r="B15" s="12"/>
      <c r="C15" s="17" t="str">
        <f t="shared" si="0"/>
        <v>Mathematics</v>
      </c>
      <c r="D15" s="16"/>
      <c r="E15" s="16"/>
      <c r="F15" s="16"/>
      <c r="G15" s="16"/>
      <c r="H15" s="16"/>
      <c r="I15" s="12"/>
      <c r="J15" s="16"/>
    </row>
    <row r="16" spans="1:10" x14ac:dyDescent="0.3">
      <c r="A16" s="12"/>
      <c r="B16" s="12"/>
      <c r="C16" s="17" t="str">
        <f t="shared" si="0"/>
        <v>Mathematics</v>
      </c>
      <c r="D16" s="16"/>
      <c r="E16" s="16"/>
      <c r="F16" s="16"/>
      <c r="G16" s="16"/>
      <c r="H16" s="16"/>
      <c r="I16" s="12"/>
      <c r="J16" s="16"/>
    </row>
    <row r="17" spans="1:10" x14ac:dyDescent="0.3">
      <c r="A17" s="12"/>
      <c r="B17" s="12"/>
      <c r="C17" s="17" t="str">
        <f t="shared" si="0"/>
        <v>Mathematics</v>
      </c>
      <c r="D17" s="16"/>
      <c r="E17" s="16"/>
      <c r="F17" s="16"/>
      <c r="G17" s="16"/>
      <c r="H17" s="16"/>
      <c r="I17" s="12"/>
      <c r="J17" s="16"/>
    </row>
    <row r="18" spans="1:10" x14ac:dyDescent="0.3">
      <c r="A18" s="12"/>
      <c r="B18" s="12"/>
      <c r="C18" s="17" t="str">
        <f t="shared" si="0"/>
        <v>Mathematics</v>
      </c>
      <c r="D18" s="16"/>
      <c r="E18" s="16"/>
      <c r="F18" s="16"/>
      <c r="G18" s="16"/>
      <c r="H18" s="16"/>
      <c r="I18" s="12"/>
      <c r="J18" s="16"/>
    </row>
    <row r="19" spans="1:10" x14ac:dyDescent="0.3">
      <c r="A19" s="12"/>
      <c r="B19" s="12"/>
      <c r="C19" s="17" t="str">
        <f t="shared" si="0"/>
        <v>Mathematics</v>
      </c>
      <c r="D19" s="16"/>
      <c r="E19" s="16"/>
      <c r="F19" s="16"/>
      <c r="G19" s="16"/>
      <c r="H19" s="16"/>
      <c r="I19" s="12"/>
      <c r="J19" s="16"/>
    </row>
    <row r="20" spans="1:10" x14ac:dyDescent="0.3">
      <c r="A20" s="12"/>
      <c r="B20" s="12"/>
      <c r="C20" s="17" t="str">
        <f t="shared" si="0"/>
        <v>Mathematics</v>
      </c>
      <c r="D20" s="16"/>
      <c r="E20" s="16"/>
      <c r="F20" s="16"/>
      <c r="G20" s="16"/>
      <c r="H20" s="16"/>
      <c r="I20" s="12"/>
      <c r="J20" s="16"/>
    </row>
    <row r="21" spans="1:10" x14ac:dyDescent="0.3">
      <c r="A21" s="12"/>
      <c r="B21" s="12"/>
      <c r="C21" s="17" t="str">
        <f t="shared" si="0"/>
        <v>Mathematics</v>
      </c>
      <c r="D21" s="16"/>
      <c r="E21" s="16"/>
      <c r="F21" s="16"/>
      <c r="G21" s="16"/>
      <c r="H21" s="16"/>
      <c r="I21" s="12"/>
      <c r="J21" s="16"/>
    </row>
    <row r="22" spans="1:10" x14ac:dyDescent="0.3">
      <c r="A22" s="12"/>
      <c r="B22" s="12"/>
      <c r="C22" s="17" t="str">
        <f t="shared" si="0"/>
        <v>Mathematics</v>
      </c>
      <c r="D22" s="16"/>
      <c r="E22" s="16"/>
      <c r="F22" s="16"/>
      <c r="G22" s="16"/>
      <c r="H22" s="16"/>
      <c r="I22" s="12"/>
      <c r="J22" s="16"/>
    </row>
    <row r="23" spans="1:10" x14ac:dyDescent="0.3">
      <c r="A23" s="12"/>
      <c r="B23" s="12"/>
      <c r="C23" s="17" t="str">
        <f t="shared" si="0"/>
        <v>Mathematics</v>
      </c>
      <c r="D23" s="16"/>
      <c r="E23" s="16"/>
      <c r="F23" s="16"/>
      <c r="G23" s="16"/>
      <c r="H23" s="16"/>
      <c r="I23" s="12"/>
      <c r="J23" s="16"/>
    </row>
    <row r="24" spans="1:10" x14ac:dyDescent="0.3">
      <c r="A24" s="12"/>
      <c r="B24" s="12"/>
      <c r="C24" s="17" t="str">
        <f t="shared" si="0"/>
        <v>Mathematics</v>
      </c>
      <c r="D24" s="16"/>
      <c r="E24" s="16"/>
      <c r="F24" s="16"/>
      <c r="G24" s="16"/>
      <c r="H24" s="16"/>
      <c r="I24" s="12"/>
      <c r="J24" s="16"/>
    </row>
    <row r="25" spans="1:10" x14ac:dyDescent="0.3">
      <c r="A25" s="12"/>
      <c r="B25" s="12"/>
      <c r="C25" s="17" t="str">
        <f t="shared" si="0"/>
        <v>Mathematics</v>
      </c>
      <c r="D25" s="16"/>
      <c r="E25" s="16"/>
      <c r="F25" s="16"/>
      <c r="G25" s="16"/>
      <c r="H25" s="16"/>
      <c r="I25" s="12"/>
      <c r="J25" s="16"/>
    </row>
    <row r="26" spans="1:10" x14ac:dyDescent="0.3">
      <c r="A26" s="12"/>
      <c r="B26" s="12"/>
      <c r="C26" s="17" t="str">
        <f t="shared" si="0"/>
        <v>Mathematics</v>
      </c>
      <c r="D26" s="16"/>
      <c r="E26" s="16"/>
      <c r="F26" s="16"/>
      <c r="G26" s="16"/>
      <c r="H26" s="16"/>
      <c r="I26" s="12"/>
      <c r="J26" s="16"/>
    </row>
    <row r="27" spans="1:10" x14ac:dyDescent="0.3">
      <c r="A27" s="12"/>
      <c r="B27" s="12"/>
      <c r="C27" s="17" t="str">
        <f t="shared" si="0"/>
        <v>Mathematics</v>
      </c>
      <c r="D27" s="16"/>
      <c r="E27" s="16"/>
      <c r="F27" s="16"/>
      <c r="G27" s="16"/>
      <c r="H27" s="16"/>
      <c r="I27" s="12"/>
      <c r="J27" s="16"/>
    </row>
    <row r="28" spans="1:10" x14ac:dyDescent="0.3">
      <c r="A28" s="12"/>
      <c r="B28" s="12"/>
      <c r="C28" s="17" t="str">
        <f t="shared" si="0"/>
        <v>Mathematics</v>
      </c>
      <c r="D28" s="16"/>
      <c r="E28" s="16"/>
      <c r="F28" s="16"/>
      <c r="G28" s="16"/>
      <c r="H28" s="16"/>
      <c r="I28" s="12"/>
      <c r="J28" s="16"/>
    </row>
    <row r="29" spans="1:10" x14ac:dyDescent="0.3">
      <c r="A29" s="12"/>
      <c r="B29" s="12"/>
      <c r="C29" s="17" t="str">
        <f t="shared" si="0"/>
        <v>Mathematics</v>
      </c>
      <c r="D29" s="16"/>
      <c r="E29" s="16"/>
      <c r="F29" s="16"/>
      <c r="G29" s="16"/>
      <c r="H29" s="16"/>
      <c r="I29" s="12"/>
      <c r="J29" s="16"/>
    </row>
    <row r="30" spans="1:10" x14ac:dyDescent="0.3">
      <c r="A30" s="12"/>
      <c r="B30" s="12"/>
      <c r="C30" s="17" t="str">
        <f t="shared" si="0"/>
        <v>Mathematics</v>
      </c>
      <c r="D30" s="16"/>
      <c r="E30" s="16"/>
      <c r="F30" s="16"/>
      <c r="G30" s="16"/>
      <c r="H30" s="16"/>
      <c r="I30" s="12"/>
      <c r="J30" s="16"/>
    </row>
    <row r="31" spans="1:10" x14ac:dyDescent="0.3">
      <c r="A31" s="12"/>
      <c r="B31" s="12"/>
      <c r="C31" s="17" t="str">
        <f t="shared" si="0"/>
        <v>Mathematics</v>
      </c>
      <c r="D31" s="16"/>
      <c r="E31" s="16"/>
      <c r="F31" s="16"/>
      <c r="G31" s="16"/>
      <c r="H31" s="16"/>
      <c r="I31" s="12"/>
      <c r="J31" s="16"/>
    </row>
    <row r="32" spans="1:10" x14ac:dyDescent="0.3">
      <c r="A32" s="12"/>
      <c r="B32" s="12"/>
      <c r="C32" s="17" t="str">
        <f t="shared" si="0"/>
        <v>Mathematics</v>
      </c>
      <c r="D32" s="16"/>
      <c r="E32" s="16"/>
      <c r="F32" s="16"/>
      <c r="G32" s="16"/>
      <c r="H32" s="16"/>
      <c r="I32" s="12"/>
      <c r="J32" s="16"/>
    </row>
    <row r="33" spans="1:10" x14ac:dyDescent="0.3">
      <c r="A33" s="12"/>
      <c r="B33" s="12"/>
      <c r="C33" s="17" t="str">
        <f t="shared" si="0"/>
        <v>Mathematics</v>
      </c>
      <c r="D33" s="16"/>
      <c r="E33" s="16"/>
      <c r="F33" s="16"/>
      <c r="G33" s="16"/>
      <c r="H33" s="16"/>
      <c r="I33" s="12"/>
      <c r="J33" s="16"/>
    </row>
    <row r="34" spans="1:10" x14ac:dyDescent="0.3">
      <c r="A34" s="12"/>
      <c r="B34" s="12"/>
      <c r="C34" s="17" t="str">
        <f t="shared" si="0"/>
        <v>Mathematics</v>
      </c>
      <c r="D34" s="16"/>
      <c r="E34" s="16"/>
      <c r="F34" s="16"/>
      <c r="G34" s="16"/>
      <c r="H34" s="16"/>
      <c r="I34" s="12"/>
      <c r="J34" s="16"/>
    </row>
    <row r="35" spans="1:10" x14ac:dyDescent="0.3">
      <c r="A35" s="12"/>
      <c r="B35" s="12"/>
      <c r="C35" s="17" t="str">
        <f t="shared" si="0"/>
        <v>Mathematics</v>
      </c>
      <c r="D35" s="16"/>
      <c r="E35" s="16"/>
      <c r="F35" s="16"/>
      <c r="G35" s="16"/>
      <c r="H35" s="16"/>
      <c r="I35" s="12"/>
      <c r="J35" s="16"/>
    </row>
    <row r="36" spans="1:10" x14ac:dyDescent="0.3">
      <c r="A36" s="12"/>
      <c r="B36" s="12"/>
      <c r="C36" s="17" t="str">
        <f t="shared" ref="C36:C53" si="1">Subject</f>
        <v>Mathematics</v>
      </c>
      <c r="D36" s="16"/>
      <c r="E36" s="16"/>
      <c r="F36" s="16"/>
      <c r="G36" s="16"/>
      <c r="H36" s="16"/>
      <c r="I36" s="12"/>
      <c r="J36" s="16"/>
    </row>
    <row r="37" spans="1:10" x14ac:dyDescent="0.3">
      <c r="A37" s="12"/>
      <c r="B37" s="12"/>
      <c r="C37" s="17" t="str">
        <f t="shared" si="1"/>
        <v>Mathematics</v>
      </c>
      <c r="D37" s="16"/>
      <c r="E37" s="16"/>
      <c r="F37" s="16"/>
      <c r="G37" s="16"/>
      <c r="H37" s="16"/>
      <c r="I37" s="12"/>
      <c r="J37" s="16"/>
    </row>
    <row r="38" spans="1:10" x14ac:dyDescent="0.3">
      <c r="A38" s="12"/>
      <c r="B38" s="12"/>
      <c r="C38" s="17" t="str">
        <f t="shared" si="1"/>
        <v>Mathematics</v>
      </c>
      <c r="D38" s="16"/>
      <c r="E38" s="16"/>
      <c r="F38" s="16"/>
      <c r="G38" s="16"/>
      <c r="H38" s="16"/>
      <c r="I38" s="12"/>
      <c r="J38" s="16"/>
    </row>
    <row r="39" spans="1:10" x14ac:dyDescent="0.3">
      <c r="A39" s="12"/>
      <c r="B39" s="12"/>
      <c r="C39" s="17" t="str">
        <f t="shared" si="1"/>
        <v>Mathematics</v>
      </c>
      <c r="D39" s="16"/>
      <c r="E39" s="16"/>
      <c r="F39" s="16"/>
      <c r="G39" s="16"/>
      <c r="H39" s="16"/>
      <c r="I39" s="12"/>
      <c r="J39" s="16"/>
    </row>
    <row r="40" spans="1:10" x14ac:dyDescent="0.3">
      <c r="A40" s="12"/>
      <c r="B40" s="12"/>
      <c r="C40" s="17" t="str">
        <f t="shared" si="1"/>
        <v>Mathematics</v>
      </c>
      <c r="D40" s="16"/>
      <c r="E40" s="16"/>
      <c r="F40" s="16"/>
      <c r="G40" s="16"/>
      <c r="H40" s="16"/>
      <c r="I40" s="12"/>
      <c r="J40" s="16"/>
    </row>
    <row r="41" spans="1:10" x14ac:dyDescent="0.3">
      <c r="A41" s="12"/>
      <c r="B41" s="12"/>
      <c r="C41" s="17" t="str">
        <f t="shared" si="1"/>
        <v>Mathematics</v>
      </c>
      <c r="D41" s="16"/>
      <c r="E41" s="16"/>
      <c r="F41" s="16"/>
      <c r="G41" s="16"/>
      <c r="H41" s="16"/>
      <c r="I41" s="12"/>
      <c r="J41" s="16"/>
    </row>
    <row r="42" spans="1:10" x14ac:dyDescent="0.3">
      <c r="A42" s="12"/>
      <c r="B42" s="12"/>
      <c r="C42" s="17" t="str">
        <f t="shared" si="1"/>
        <v>Mathematics</v>
      </c>
      <c r="D42" s="16"/>
      <c r="E42" s="16"/>
      <c r="F42" s="16"/>
      <c r="G42" s="16"/>
      <c r="H42" s="16"/>
      <c r="I42" s="12"/>
      <c r="J42" s="16"/>
    </row>
    <row r="43" spans="1:10" x14ac:dyDescent="0.3">
      <c r="A43" s="12"/>
      <c r="B43" s="12"/>
      <c r="C43" s="17" t="str">
        <f t="shared" si="1"/>
        <v>Mathematics</v>
      </c>
      <c r="D43" s="16"/>
      <c r="E43" s="16"/>
      <c r="F43" s="16"/>
      <c r="G43" s="16"/>
      <c r="H43" s="16"/>
      <c r="I43" s="12"/>
      <c r="J43" s="16"/>
    </row>
    <row r="44" spans="1:10" x14ac:dyDescent="0.3">
      <c r="A44" s="12"/>
      <c r="B44" s="12"/>
      <c r="C44" s="17" t="str">
        <f t="shared" si="1"/>
        <v>Mathematics</v>
      </c>
      <c r="D44" s="16"/>
      <c r="E44" s="16"/>
      <c r="F44" s="16"/>
      <c r="G44" s="16"/>
      <c r="H44" s="16"/>
      <c r="I44" s="12"/>
      <c r="J44" s="16"/>
    </row>
    <row r="45" spans="1:10" x14ac:dyDescent="0.3">
      <c r="A45" s="12"/>
      <c r="B45" s="12"/>
      <c r="C45" s="17" t="str">
        <f t="shared" si="1"/>
        <v>Mathematics</v>
      </c>
      <c r="D45" s="16"/>
      <c r="E45" s="16"/>
      <c r="F45" s="16"/>
      <c r="G45" s="16"/>
      <c r="H45" s="16"/>
      <c r="I45" s="12"/>
      <c r="J45" s="16"/>
    </row>
    <row r="46" spans="1:10" x14ac:dyDescent="0.3">
      <c r="A46" s="12"/>
      <c r="B46" s="12"/>
      <c r="C46" s="17" t="str">
        <f t="shared" si="1"/>
        <v>Mathematics</v>
      </c>
      <c r="D46" s="16"/>
      <c r="E46" s="16"/>
      <c r="F46" s="16"/>
      <c r="G46" s="16"/>
      <c r="H46" s="16"/>
      <c r="I46" s="12"/>
      <c r="J46" s="16"/>
    </row>
    <row r="47" spans="1:10" x14ac:dyDescent="0.3">
      <c r="A47" s="12"/>
      <c r="B47" s="12"/>
      <c r="C47" s="17" t="str">
        <f t="shared" si="1"/>
        <v>Mathematics</v>
      </c>
      <c r="D47" s="16"/>
      <c r="E47" s="16"/>
      <c r="F47" s="16"/>
      <c r="G47" s="16"/>
      <c r="H47" s="16"/>
      <c r="I47" s="12"/>
      <c r="J47" s="16"/>
    </row>
    <row r="48" spans="1:10" x14ac:dyDescent="0.3">
      <c r="A48" s="12"/>
      <c r="B48" s="12"/>
      <c r="C48" s="17" t="str">
        <f t="shared" si="1"/>
        <v>Mathematics</v>
      </c>
      <c r="D48" s="16"/>
      <c r="E48" s="16"/>
      <c r="F48" s="16"/>
      <c r="G48" s="16"/>
      <c r="H48" s="16"/>
      <c r="I48" s="12"/>
      <c r="J48" s="16"/>
    </row>
    <row r="49" spans="1:10" x14ac:dyDescent="0.3">
      <c r="A49" s="12"/>
      <c r="B49" s="12"/>
      <c r="C49" s="17" t="str">
        <f t="shared" si="1"/>
        <v>Mathematics</v>
      </c>
      <c r="D49" s="16"/>
      <c r="E49" s="16"/>
      <c r="F49" s="16"/>
      <c r="G49" s="16"/>
      <c r="H49" s="16"/>
      <c r="I49" s="12"/>
      <c r="J49" s="16"/>
    </row>
    <row r="50" spans="1:10" x14ac:dyDescent="0.3">
      <c r="A50" s="12"/>
      <c r="B50" s="12"/>
      <c r="C50" s="17" t="str">
        <f t="shared" si="1"/>
        <v>Mathematics</v>
      </c>
      <c r="D50" s="16"/>
      <c r="E50" s="16"/>
      <c r="F50" s="16"/>
      <c r="G50" s="16"/>
      <c r="H50" s="16"/>
      <c r="I50" s="12"/>
      <c r="J50" s="16"/>
    </row>
    <row r="51" spans="1:10" x14ac:dyDescent="0.3">
      <c r="A51" s="12"/>
      <c r="B51" s="12"/>
      <c r="C51" s="17" t="str">
        <f t="shared" si="1"/>
        <v>Mathematics</v>
      </c>
      <c r="D51" s="16"/>
      <c r="E51" s="16"/>
      <c r="F51" s="16"/>
      <c r="G51" s="16"/>
      <c r="H51" s="16"/>
      <c r="I51" s="12"/>
      <c r="J51" s="16"/>
    </row>
    <row r="52" spans="1:10" x14ac:dyDescent="0.3">
      <c r="A52" s="12"/>
      <c r="B52" s="12"/>
      <c r="C52" s="17" t="str">
        <f t="shared" si="1"/>
        <v>Mathematics</v>
      </c>
      <c r="D52" s="16"/>
      <c r="E52" s="16"/>
      <c r="F52" s="16"/>
      <c r="G52" s="16"/>
      <c r="H52" s="16"/>
      <c r="I52" s="12"/>
      <c r="J52" s="16"/>
    </row>
    <row r="53" spans="1:10" x14ac:dyDescent="0.3">
      <c r="A53" s="12"/>
      <c r="B53" s="12"/>
      <c r="C53" s="17" t="str">
        <f t="shared" si="1"/>
        <v>Mathematics</v>
      </c>
      <c r="D53" s="16"/>
      <c r="E53" s="16"/>
      <c r="F53" s="16"/>
      <c r="G53" s="16"/>
      <c r="H53" s="16"/>
      <c r="I53" s="12"/>
      <c r="J53" s="16"/>
    </row>
  </sheetData>
  <mergeCells count="2">
    <mergeCell ref="A1:J1"/>
    <mergeCell ref="A2:J2"/>
  </mergeCells>
  <conditionalFormatting sqref="I4:I53">
    <cfRule type="cellIs" dxfId="32" priority="1" operator="equal">
      <formula>"Completed"</formula>
    </cfRule>
    <cfRule type="cellIs" dxfId="31" priority="2" operator="equal">
      <formula>"Delayed"</formula>
    </cfRule>
  </conditionalFormatting>
  <dataValidations count="2">
    <dataValidation type="list" allowBlank="1" showErrorMessage="1" errorTitle="Invalid Entry" error="Please select from the list." sqref="A4:A53" xr:uid="{00000000-0002-0000-0F00-000000000000}">
      <formula1>"Q1,Q2,Q3,Q4"</formula1>
    </dataValidation>
    <dataValidation type="list" allowBlank="1" showErrorMessage="1" errorTitle="Invalid Entry" error="Please select from the list." sqref="I4:I53" xr:uid="{00000000-0002-0000-0F00-000001000000}">
      <formula1>"Not Started,In Progress,Completed,Delayed"</formula1>
    </dataValidation>
  </dataValidation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030A0"/>
  </sheetPr>
  <dimension ref="A1:L53"/>
  <sheetViews>
    <sheetView workbookViewId="0">
      <pane ySplit="3" topLeftCell="A4" activePane="bottomLeft" state="frozen"/>
      <selection pane="bottomLeft" sqref="A1:J1"/>
    </sheetView>
  </sheetViews>
  <sheetFormatPr defaultRowHeight="14.4" x14ac:dyDescent="0.3"/>
  <cols>
    <col min="1" max="1" width="8" customWidth="1"/>
    <col min="2" max="3" width="12" customWidth="1"/>
    <col min="4" max="4" width="10" customWidth="1"/>
    <col min="5" max="6" width="14" customWidth="1"/>
    <col min="7" max="7" width="20" customWidth="1"/>
    <col min="8" max="8" width="28" customWidth="1"/>
    <col min="9" max="9" width="24" customWidth="1"/>
    <col min="10" max="11" width="18" customWidth="1"/>
    <col min="12" max="12" width="14" customWidth="1"/>
  </cols>
  <sheetData>
    <row r="1" spans="1:12" ht="34.950000000000003" customHeight="1" x14ac:dyDescent="0.3">
      <c r="A1" s="53" t="s">
        <v>335</v>
      </c>
      <c r="B1" s="40"/>
      <c r="C1" s="40"/>
      <c r="D1" s="40"/>
      <c r="E1" s="40"/>
      <c r="F1" s="40"/>
      <c r="G1" s="40"/>
      <c r="H1" s="40"/>
      <c r="I1" s="40"/>
      <c r="J1" s="40"/>
    </row>
    <row r="2" spans="1:12" ht="19.95" customHeight="1" x14ac:dyDescent="0.3">
      <c r="A2" s="50" t="s">
        <v>336</v>
      </c>
      <c r="B2" s="40"/>
      <c r="C2" s="40"/>
      <c r="D2" s="40"/>
      <c r="E2" s="40"/>
      <c r="F2" s="40"/>
      <c r="G2" s="40"/>
      <c r="H2" s="40"/>
      <c r="I2" s="40"/>
      <c r="J2" s="40"/>
    </row>
    <row r="3" spans="1:12" ht="30" customHeight="1" x14ac:dyDescent="0.3">
      <c r="A3" s="15" t="s">
        <v>337</v>
      </c>
      <c r="B3" s="15" t="s">
        <v>338</v>
      </c>
      <c r="C3" s="15" t="s">
        <v>339</v>
      </c>
      <c r="D3" s="15" t="s">
        <v>340</v>
      </c>
      <c r="E3" s="15" t="s">
        <v>129</v>
      </c>
      <c r="F3" s="15" t="s">
        <v>273</v>
      </c>
      <c r="G3" s="15" t="s">
        <v>314</v>
      </c>
      <c r="H3" s="15" t="s">
        <v>316</v>
      </c>
      <c r="I3" s="15" t="s">
        <v>341</v>
      </c>
      <c r="J3" s="15" t="s">
        <v>302</v>
      </c>
      <c r="K3" s="15" t="s">
        <v>342</v>
      </c>
      <c r="L3" s="15" t="s">
        <v>91</v>
      </c>
    </row>
    <row r="4" spans="1:12" x14ac:dyDescent="0.3">
      <c r="A4" s="12">
        <v>1</v>
      </c>
      <c r="B4" s="38">
        <v>46251</v>
      </c>
      <c r="C4" s="38">
        <v>46255</v>
      </c>
      <c r="D4" s="12" t="s">
        <v>343</v>
      </c>
      <c r="E4" s="16" t="s">
        <v>130</v>
      </c>
      <c r="F4" s="16"/>
      <c r="G4" s="16" t="s">
        <v>321</v>
      </c>
      <c r="H4" s="16" t="s">
        <v>322</v>
      </c>
      <c r="I4" s="16"/>
      <c r="J4" s="16"/>
      <c r="K4" s="16"/>
      <c r="L4" s="12" t="s">
        <v>102</v>
      </c>
    </row>
    <row r="5" spans="1:12" x14ac:dyDescent="0.3">
      <c r="A5" s="12"/>
      <c r="B5" s="12"/>
      <c r="C5" s="12"/>
      <c r="D5" s="12"/>
      <c r="E5" s="16"/>
      <c r="F5" s="16"/>
      <c r="G5" s="16"/>
      <c r="H5" s="16"/>
      <c r="I5" s="16"/>
      <c r="J5" s="16"/>
      <c r="K5" s="16"/>
      <c r="L5" s="12"/>
    </row>
    <row r="6" spans="1:12" x14ac:dyDescent="0.3">
      <c r="A6" s="12"/>
      <c r="B6" s="12"/>
      <c r="C6" s="12"/>
      <c r="D6" s="12"/>
      <c r="E6" s="16"/>
      <c r="F6" s="16"/>
      <c r="G6" s="16"/>
      <c r="H6" s="16"/>
      <c r="I6" s="16"/>
      <c r="J6" s="16"/>
      <c r="K6" s="16"/>
      <c r="L6" s="12"/>
    </row>
    <row r="7" spans="1:12" x14ac:dyDescent="0.3">
      <c r="A7" s="12"/>
      <c r="B7" s="12"/>
      <c r="C7" s="12"/>
      <c r="D7" s="12"/>
      <c r="E7" s="16"/>
      <c r="F7" s="16"/>
      <c r="G7" s="16"/>
      <c r="H7" s="16"/>
      <c r="I7" s="16"/>
      <c r="J7" s="16"/>
      <c r="K7" s="16"/>
      <c r="L7" s="12"/>
    </row>
    <row r="8" spans="1:12" x14ac:dyDescent="0.3">
      <c r="A8" s="12"/>
      <c r="B8" s="12"/>
      <c r="C8" s="12"/>
      <c r="D8" s="12"/>
      <c r="E8" s="16"/>
      <c r="F8" s="16"/>
      <c r="G8" s="16"/>
      <c r="H8" s="16"/>
      <c r="I8" s="16"/>
      <c r="J8" s="16"/>
      <c r="K8" s="16"/>
      <c r="L8" s="12"/>
    </row>
    <row r="9" spans="1:12" x14ac:dyDescent="0.3">
      <c r="A9" s="12"/>
      <c r="B9" s="12"/>
      <c r="C9" s="12"/>
      <c r="D9" s="12"/>
      <c r="E9" s="16"/>
      <c r="F9" s="16"/>
      <c r="G9" s="16"/>
      <c r="H9" s="16"/>
      <c r="I9" s="16"/>
      <c r="J9" s="16"/>
      <c r="K9" s="16"/>
      <c r="L9" s="12"/>
    </row>
    <row r="10" spans="1:12" x14ac:dyDescent="0.3">
      <c r="A10" s="12"/>
      <c r="B10" s="12"/>
      <c r="C10" s="12"/>
      <c r="D10" s="12"/>
      <c r="E10" s="16"/>
      <c r="F10" s="16"/>
      <c r="G10" s="16"/>
      <c r="H10" s="16"/>
      <c r="I10" s="16"/>
      <c r="J10" s="16"/>
      <c r="K10" s="16"/>
      <c r="L10" s="12"/>
    </row>
    <row r="11" spans="1:12" x14ac:dyDescent="0.3">
      <c r="A11" s="12"/>
      <c r="B11" s="12"/>
      <c r="C11" s="12"/>
      <c r="D11" s="12"/>
      <c r="E11" s="16"/>
      <c r="F11" s="16"/>
      <c r="G11" s="16"/>
      <c r="H11" s="16"/>
      <c r="I11" s="16"/>
      <c r="J11" s="16"/>
      <c r="K11" s="16"/>
      <c r="L11" s="12"/>
    </row>
    <row r="12" spans="1:12" x14ac:dyDescent="0.3">
      <c r="A12" s="12"/>
      <c r="B12" s="12"/>
      <c r="C12" s="12"/>
      <c r="D12" s="12"/>
      <c r="E12" s="16"/>
      <c r="F12" s="16"/>
      <c r="G12" s="16"/>
      <c r="H12" s="16"/>
      <c r="I12" s="16"/>
      <c r="J12" s="16"/>
      <c r="K12" s="16"/>
      <c r="L12" s="12"/>
    </row>
    <row r="13" spans="1:12" x14ac:dyDescent="0.3">
      <c r="A13" s="12"/>
      <c r="B13" s="12"/>
      <c r="C13" s="12"/>
      <c r="D13" s="12"/>
      <c r="E13" s="16"/>
      <c r="F13" s="16"/>
      <c r="G13" s="16"/>
      <c r="H13" s="16"/>
      <c r="I13" s="16"/>
      <c r="J13" s="16"/>
      <c r="K13" s="16"/>
      <c r="L13" s="12"/>
    </row>
    <row r="14" spans="1:12" x14ac:dyDescent="0.3">
      <c r="A14" s="12"/>
      <c r="B14" s="12"/>
      <c r="C14" s="12"/>
      <c r="D14" s="12"/>
      <c r="E14" s="16"/>
      <c r="F14" s="16"/>
      <c r="G14" s="16"/>
      <c r="H14" s="16"/>
      <c r="I14" s="16"/>
      <c r="J14" s="16"/>
      <c r="K14" s="16"/>
      <c r="L14" s="12"/>
    </row>
    <row r="15" spans="1:12" x14ac:dyDescent="0.3">
      <c r="A15" s="12"/>
      <c r="B15" s="12"/>
      <c r="C15" s="12"/>
      <c r="D15" s="12"/>
      <c r="E15" s="16"/>
      <c r="F15" s="16"/>
      <c r="G15" s="16"/>
      <c r="H15" s="16"/>
      <c r="I15" s="16"/>
      <c r="J15" s="16"/>
      <c r="K15" s="16"/>
      <c r="L15" s="12"/>
    </row>
    <row r="16" spans="1:12" x14ac:dyDescent="0.3">
      <c r="A16" s="12"/>
      <c r="B16" s="12"/>
      <c r="C16" s="12"/>
      <c r="D16" s="12"/>
      <c r="E16" s="16"/>
      <c r="F16" s="16"/>
      <c r="G16" s="16"/>
      <c r="H16" s="16"/>
      <c r="I16" s="16"/>
      <c r="J16" s="16"/>
      <c r="K16" s="16"/>
      <c r="L16" s="12"/>
    </row>
    <row r="17" spans="1:12" x14ac:dyDescent="0.3">
      <c r="A17" s="12"/>
      <c r="B17" s="12"/>
      <c r="C17" s="12"/>
      <c r="D17" s="12"/>
      <c r="E17" s="16"/>
      <c r="F17" s="16"/>
      <c r="G17" s="16"/>
      <c r="H17" s="16"/>
      <c r="I17" s="16"/>
      <c r="J17" s="16"/>
      <c r="K17" s="16"/>
      <c r="L17" s="12"/>
    </row>
    <row r="18" spans="1:12" x14ac:dyDescent="0.3">
      <c r="A18" s="12"/>
      <c r="B18" s="12"/>
      <c r="C18" s="12"/>
      <c r="D18" s="12"/>
      <c r="E18" s="16"/>
      <c r="F18" s="16"/>
      <c r="G18" s="16"/>
      <c r="H18" s="16"/>
      <c r="I18" s="16"/>
      <c r="J18" s="16"/>
      <c r="K18" s="16"/>
      <c r="L18" s="12"/>
    </row>
    <row r="19" spans="1:12" x14ac:dyDescent="0.3">
      <c r="A19" s="12"/>
      <c r="B19" s="12"/>
      <c r="C19" s="12"/>
      <c r="D19" s="12"/>
      <c r="E19" s="16"/>
      <c r="F19" s="16"/>
      <c r="G19" s="16"/>
      <c r="H19" s="16"/>
      <c r="I19" s="16"/>
      <c r="J19" s="16"/>
      <c r="K19" s="16"/>
      <c r="L19" s="12"/>
    </row>
    <row r="20" spans="1:12" x14ac:dyDescent="0.3">
      <c r="A20" s="12"/>
      <c r="B20" s="12"/>
      <c r="C20" s="12"/>
      <c r="D20" s="12"/>
      <c r="E20" s="16"/>
      <c r="F20" s="16"/>
      <c r="G20" s="16"/>
      <c r="H20" s="16"/>
      <c r="I20" s="16"/>
      <c r="J20" s="16"/>
      <c r="K20" s="16"/>
      <c r="L20" s="12"/>
    </row>
    <row r="21" spans="1:12" x14ac:dyDescent="0.3">
      <c r="A21" s="12"/>
      <c r="B21" s="12"/>
      <c r="C21" s="12"/>
      <c r="D21" s="12"/>
      <c r="E21" s="16"/>
      <c r="F21" s="16"/>
      <c r="G21" s="16"/>
      <c r="H21" s="16"/>
      <c r="I21" s="16"/>
      <c r="J21" s="16"/>
      <c r="K21" s="16"/>
      <c r="L21" s="12"/>
    </row>
    <row r="22" spans="1:12" x14ac:dyDescent="0.3">
      <c r="A22" s="12"/>
      <c r="B22" s="12"/>
      <c r="C22" s="12"/>
      <c r="D22" s="12"/>
      <c r="E22" s="16"/>
      <c r="F22" s="16"/>
      <c r="G22" s="16"/>
      <c r="H22" s="16"/>
      <c r="I22" s="16"/>
      <c r="J22" s="16"/>
      <c r="K22" s="16"/>
      <c r="L22" s="12"/>
    </row>
    <row r="23" spans="1:12" x14ac:dyDescent="0.3">
      <c r="A23" s="12"/>
      <c r="B23" s="12"/>
      <c r="C23" s="12"/>
      <c r="D23" s="12"/>
      <c r="E23" s="16"/>
      <c r="F23" s="16"/>
      <c r="G23" s="16"/>
      <c r="H23" s="16"/>
      <c r="I23" s="16"/>
      <c r="J23" s="16"/>
      <c r="K23" s="16"/>
      <c r="L23" s="12"/>
    </row>
    <row r="24" spans="1:12" x14ac:dyDescent="0.3">
      <c r="A24" s="12"/>
      <c r="B24" s="12"/>
      <c r="C24" s="12"/>
      <c r="D24" s="12"/>
      <c r="E24" s="16"/>
      <c r="F24" s="16"/>
      <c r="G24" s="16"/>
      <c r="H24" s="16"/>
      <c r="I24" s="16"/>
      <c r="J24" s="16"/>
      <c r="K24" s="16"/>
      <c r="L24" s="12"/>
    </row>
    <row r="25" spans="1:12" x14ac:dyDescent="0.3">
      <c r="A25" s="12"/>
      <c r="B25" s="12"/>
      <c r="C25" s="12"/>
      <c r="D25" s="12"/>
      <c r="E25" s="16"/>
      <c r="F25" s="16"/>
      <c r="G25" s="16"/>
      <c r="H25" s="16"/>
      <c r="I25" s="16"/>
      <c r="J25" s="16"/>
      <c r="K25" s="16"/>
      <c r="L25" s="12"/>
    </row>
    <row r="26" spans="1:12" x14ac:dyDescent="0.3">
      <c r="A26" s="12"/>
      <c r="B26" s="12"/>
      <c r="C26" s="12"/>
      <c r="D26" s="12"/>
      <c r="E26" s="16"/>
      <c r="F26" s="16"/>
      <c r="G26" s="16"/>
      <c r="H26" s="16"/>
      <c r="I26" s="16"/>
      <c r="J26" s="16"/>
      <c r="K26" s="16"/>
      <c r="L26" s="12"/>
    </row>
    <row r="27" spans="1:12" x14ac:dyDescent="0.3">
      <c r="A27" s="12"/>
      <c r="B27" s="12"/>
      <c r="C27" s="12"/>
      <c r="D27" s="12"/>
      <c r="E27" s="16"/>
      <c r="F27" s="16"/>
      <c r="G27" s="16"/>
      <c r="H27" s="16"/>
      <c r="I27" s="16"/>
      <c r="J27" s="16"/>
      <c r="K27" s="16"/>
      <c r="L27" s="12"/>
    </row>
    <row r="28" spans="1:12" x14ac:dyDescent="0.3">
      <c r="A28" s="12"/>
      <c r="B28" s="12"/>
      <c r="C28" s="12"/>
      <c r="D28" s="12"/>
      <c r="E28" s="16"/>
      <c r="F28" s="16"/>
      <c r="G28" s="16"/>
      <c r="H28" s="16"/>
      <c r="I28" s="16"/>
      <c r="J28" s="16"/>
      <c r="K28" s="16"/>
      <c r="L28" s="12"/>
    </row>
    <row r="29" spans="1:12" x14ac:dyDescent="0.3">
      <c r="A29" s="12"/>
      <c r="B29" s="12"/>
      <c r="C29" s="12"/>
      <c r="D29" s="12"/>
      <c r="E29" s="16"/>
      <c r="F29" s="16"/>
      <c r="G29" s="16"/>
      <c r="H29" s="16"/>
      <c r="I29" s="16"/>
      <c r="J29" s="16"/>
      <c r="K29" s="16"/>
      <c r="L29" s="12"/>
    </row>
    <row r="30" spans="1:12" x14ac:dyDescent="0.3">
      <c r="A30" s="12"/>
      <c r="B30" s="12"/>
      <c r="C30" s="12"/>
      <c r="D30" s="12"/>
      <c r="E30" s="16"/>
      <c r="F30" s="16"/>
      <c r="G30" s="16"/>
      <c r="H30" s="16"/>
      <c r="I30" s="16"/>
      <c r="J30" s="16"/>
      <c r="K30" s="16"/>
      <c r="L30" s="12"/>
    </row>
    <row r="31" spans="1:12" x14ac:dyDescent="0.3">
      <c r="A31" s="12"/>
      <c r="B31" s="12"/>
      <c r="C31" s="12"/>
      <c r="D31" s="12"/>
      <c r="E31" s="16"/>
      <c r="F31" s="16"/>
      <c r="G31" s="16"/>
      <c r="H31" s="16"/>
      <c r="I31" s="16"/>
      <c r="J31" s="16"/>
      <c r="K31" s="16"/>
      <c r="L31" s="12"/>
    </row>
    <row r="32" spans="1:12" x14ac:dyDescent="0.3">
      <c r="A32" s="12"/>
      <c r="B32" s="12"/>
      <c r="C32" s="12"/>
      <c r="D32" s="12"/>
      <c r="E32" s="16"/>
      <c r="F32" s="16"/>
      <c r="G32" s="16"/>
      <c r="H32" s="16"/>
      <c r="I32" s="16"/>
      <c r="J32" s="16"/>
      <c r="K32" s="16"/>
      <c r="L32" s="12"/>
    </row>
    <row r="33" spans="1:12" x14ac:dyDescent="0.3">
      <c r="A33" s="12"/>
      <c r="B33" s="12"/>
      <c r="C33" s="12"/>
      <c r="D33" s="12"/>
      <c r="E33" s="16"/>
      <c r="F33" s="16"/>
      <c r="G33" s="16"/>
      <c r="H33" s="16"/>
      <c r="I33" s="16"/>
      <c r="J33" s="16"/>
      <c r="K33" s="16"/>
      <c r="L33" s="12"/>
    </row>
    <row r="34" spans="1:12" x14ac:dyDescent="0.3">
      <c r="A34" s="12"/>
      <c r="B34" s="12"/>
      <c r="C34" s="12"/>
      <c r="D34" s="12"/>
      <c r="E34" s="16"/>
      <c r="F34" s="16"/>
      <c r="G34" s="16"/>
      <c r="H34" s="16"/>
      <c r="I34" s="16"/>
      <c r="J34" s="16"/>
      <c r="K34" s="16"/>
      <c r="L34" s="12"/>
    </row>
    <row r="35" spans="1:12" x14ac:dyDescent="0.3">
      <c r="A35" s="12"/>
      <c r="B35" s="12"/>
      <c r="C35" s="12"/>
      <c r="D35" s="12"/>
      <c r="E35" s="16"/>
      <c r="F35" s="16"/>
      <c r="G35" s="16"/>
      <c r="H35" s="16"/>
      <c r="I35" s="16"/>
      <c r="J35" s="16"/>
      <c r="K35" s="16"/>
      <c r="L35" s="12"/>
    </row>
    <row r="36" spans="1:12" x14ac:dyDescent="0.3">
      <c r="A36" s="12"/>
      <c r="B36" s="12"/>
      <c r="C36" s="12"/>
      <c r="D36" s="12"/>
      <c r="E36" s="16"/>
      <c r="F36" s="16"/>
      <c r="G36" s="16"/>
      <c r="H36" s="16"/>
      <c r="I36" s="16"/>
      <c r="J36" s="16"/>
      <c r="K36" s="16"/>
      <c r="L36" s="12"/>
    </row>
    <row r="37" spans="1:12" x14ac:dyDescent="0.3">
      <c r="A37" s="12"/>
      <c r="B37" s="12"/>
      <c r="C37" s="12"/>
      <c r="D37" s="12"/>
      <c r="E37" s="16"/>
      <c r="F37" s="16"/>
      <c r="G37" s="16"/>
      <c r="H37" s="16"/>
      <c r="I37" s="16"/>
      <c r="J37" s="16"/>
      <c r="K37" s="16"/>
      <c r="L37" s="12"/>
    </row>
    <row r="38" spans="1:12" x14ac:dyDescent="0.3">
      <c r="A38" s="12"/>
      <c r="B38" s="12"/>
      <c r="C38" s="12"/>
      <c r="D38" s="12"/>
      <c r="E38" s="16"/>
      <c r="F38" s="16"/>
      <c r="G38" s="16"/>
      <c r="H38" s="16"/>
      <c r="I38" s="16"/>
      <c r="J38" s="16"/>
      <c r="K38" s="16"/>
      <c r="L38" s="12"/>
    </row>
    <row r="39" spans="1:12" x14ac:dyDescent="0.3">
      <c r="A39" s="12"/>
      <c r="B39" s="12"/>
      <c r="C39" s="12"/>
      <c r="D39" s="12"/>
      <c r="E39" s="16"/>
      <c r="F39" s="16"/>
      <c r="G39" s="16"/>
      <c r="H39" s="16"/>
      <c r="I39" s="16"/>
      <c r="J39" s="16"/>
      <c r="K39" s="16"/>
      <c r="L39" s="12"/>
    </row>
    <row r="40" spans="1:12" x14ac:dyDescent="0.3">
      <c r="A40" s="12"/>
      <c r="B40" s="12"/>
      <c r="C40" s="12"/>
      <c r="D40" s="12"/>
      <c r="E40" s="16"/>
      <c r="F40" s="16"/>
      <c r="G40" s="16"/>
      <c r="H40" s="16"/>
      <c r="I40" s="16"/>
      <c r="J40" s="16"/>
      <c r="K40" s="16"/>
      <c r="L40" s="12"/>
    </row>
    <row r="41" spans="1:12" x14ac:dyDescent="0.3">
      <c r="A41" s="12"/>
      <c r="B41" s="12"/>
      <c r="C41" s="12"/>
      <c r="D41" s="12"/>
      <c r="E41" s="16"/>
      <c r="F41" s="16"/>
      <c r="G41" s="16"/>
      <c r="H41" s="16"/>
      <c r="I41" s="16"/>
      <c r="J41" s="16"/>
      <c r="K41" s="16"/>
      <c r="L41" s="12"/>
    </row>
    <row r="42" spans="1:12" x14ac:dyDescent="0.3">
      <c r="A42" s="12"/>
      <c r="B42" s="12"/>
      <c r="C42" s="12"/>
      <c r="D42" s="12"/>
      <c r="E42" s="16"/>
      <c r="F42" s="16"/>
      <c r="G42" s="16"/>
      <c r="H42" s="16"/>
      <c r="I42" s="16"/>
      <c r="J42" s="16"/>
      <c r="K42" s="16"/>
      <c r="L42" s="12"/>
    </row>
    <row r="43" spans="1:12" x14ac:dyDescent="0.3">
      <c r="A43" s="12"/>
      <c r="B43" s="12"/>
      <c r="C43" s="12"/>
      <c r="D43" s="12"/>
      <c r="E43" s="16"/>
      <c r="F43" s="16"/>
      <c r="G43" s="16"/>
      <c r="H43" s="16"/>
      <c r="I43" s="16"/>
      <c r="J43" s="16"/>
      <c r="K43" s="16"/>
      <c r="L43" s="12"/>
    </row>
    <row r="44" spans="1:12" x14ac:dyDescent="0.3">
      <c r="A44" s="12"/>
      <c r="B44" s="12"/>
      <c r="C44" s="12"/>
      <c r="D44" s="12"/>
      <c r="E44" s="16"/>
      <c r="F44" s="16"/>
      <c r="G44" s="16"/>
      <c r="H44" s="16"/>
      <c r="I44" s="16"/>
      <c r="J44" s="16"/>
      <c r="K44" s="16"/>
      <c r="L44" s="12"/>
    </row>
    <row r="45" spans="1:12" x14ac:dyDescent="0.3">
      <c r="A45" s="12"/>
      <c r="B45" s="12"/>
      <c r="C45" s="12"/>
      <c r="D45" s="12"/>
      <c r="E45" s="16"/>
      <c r="F45" s="16"/>
      <c r="G45" s="16"/>
      <c r="H45" s="16"/>
      <c r="I45" s="16"/>
      <c r="J45" s="16"/>
      <c r="K45" s="16"/>
      <c r="L45" s="12"/>
    </row>
    <row r="46" spans="1:12" x14ac:dyDescent="0.3">
      <c r="A46" s="12"/>
      <c r="B46" s="12"/>
      <c r="C46" s="12"/>
      <c r="D46" s="12"/>
      <c r="E46" s="16"/>
      <c r="F46" s="16"/>
      <c r="G46" s="16"/>
      <c r="H46" s="16"/>
      <c r="I46" s="16"/>
      <c r="J46" s="16"/>
      <c r="K46" s="16"/>
      <c r="L46" s="12"/>
    </row>
    <row r="47" spans="1:12" x14ac:dyDescent="0.3">
      <c r="A47" s="12"/>
      <c r="B47" s="12"/>
      <c r="C47" s="12"/>
      <c r="D47" s="12"/>
      <c r="E47" s="16"/>
      <c r="F47" s="16"/>
      <c r="G47" s="16"/>
      <c r="H47" s="16"/>
      <c r="I47" s="16"/>
      <c r="J47" s="16"/>
      <c r="K47" s="16"/>
      <c r="L47" s="12"/>
    </row>
    <row r="48" spans="1:12" x14ac:dyDescent="0.3">
      <c r="A48" s="12"/>
      <c r="B48" s="12"/>
      <c r="C48" s="12"/>
      <c r="D48" s="12"/>
      <c r="E48" s="16"/>
      <c r="F48" s="16"/>
      <c r="G48" s="16"/>
      <c r="H48" s="16"/>
      <c r="I48" s="16"/>
      <c r="J48" s="16"/>
      <c r="K48" s="16"/>
      <c r="L48" s="12"/>
    </row>
    <row r="49" spans="1:12" x14ac:dyDescent="0.3">
      <c r="A49" s="12"/>
      <c r="B49" s="12"/>
      <c r="C49" s="12"/>
      <c r="D49" s="12"/>
      <c r="E49" s="16"/>
      <c r="F49" s="16"/>
      <c r="G49" s="16"/>
      <c r="H49" s="16"/>
      <c r="I49" s="16"/>
      <c r="J49" s="16"/>
      <c r="K49" s="16"/>
      <c r="L49" s="12"/>
    </row>
    <row r="50" spans="1:12" x14ac:dyDescent="0.3">
      <c r="A50" s="12"/>
      <c r="B50" s="12"/>
      <c r="C50" s="12"/>
      <c r="D50" s="12"/>
      <c r="E50" s="16"/>
      <c r="F50" s="16"/>
      <c r="G50" s="16"/>
      <c r="H50" s="16"/>
      <c r="I50" s="16"/>
      <c r="J50" s="16"/>
      <c r="K50" s="16"/>
      <c r="L50" s="12"/>
    </row>
    <row r="51" spans="1:12" x14ac:dyDescent="0.3">
      <c r="A51" s="12"/>
      <c r="B51" s="12"/>
      <c r="C51" s="12"/>
      <c r="D51" s="12"/>
      <c r="E51" s="16"/>
      <c r="F51" s="16"/>
      <c r="G51" s="16"/>
      <c r="H51" s="16"/>
      <c r="I51" s="16"/>
      <c r="J51" s="16"/>
      <c r="K51" s="16"/>
      <c r="L51" s="12"/>
    </row>
    <row r="52" spans="1:12" x14ac:dyDescent="0.3">
      <c r="A52" s="12"/>
      <c r="B52" s="12"/>
      <c r="C52" s="12"/>
      <c r="D52" s="12"/>
      <c r="E52" s="16"/>
      <c r="F52" s="16"/>
      <c r="G52" s="16"/>
      <c r="H52" s="16"/>
      <c r="I52" s="16"/>
      <c r="J52" s="16"/>
      <c r="K52" s="16"/>
      <c r="L52" s="12"/>
    </row>
    <row r="53" spans="1:12" x14ac:dyDescent="0.3">
      <c r="A53" s="12"/>
      <c r="B53" s="12"/>
      <c r="C53" s="12"/>
      <c r="D53" s="12"/>
      <c r="E53" s="16"/>
      <c r="F53" s="16"/>
      <c r="G53" s="16"/>
      <c r="H53" s="16"/>
      <c r="I53" s="16"/>
      <c r="J53" s="16"/>
      <c r="K53" s="16"/>
      <c r="L53" s="12"/>
    </row>
  </sheetData>
  <mergeCells count="2">
    <mergeCell ref="A1:J1"/>
    <mergeCell ref="A2:J2"/>
  </mergeCells>
  <conditionalFormatting sqref="L4:L53">
    <cfRule type="cellIs" dxfId="30" priority="1" operator="equal">
      <formula>"Completed"</formula>
    </cfRule>
    <cfRule type="cellIs" dxfId="29" priority="2" operator="equal">
      <formula>"Not Started"</formula>
    </cfRule>
    <cfRule type="cellIs" dxfId="28" priority="3" operator="equal">
      <formula>"Delayed"</formula>
    </cfRule>
  </conditionalFormatting>
  <dataValidations count="2">
    <dataValidation type="list" allowBlank="1" showErrorMessage="1" errorTitle="Invalid Entry" error="Please select from the list." sqref="D4:D53" xr:uid="{00000000-0002-0000-1000-000000000000}">
      <formula1>"Mon,Tue,Wed,Thu,Fri"</formula1>
    </dataValidation>
    <dataValidation type="list" allowBlank="1" showErrorMessage="1" errorTitle="Invalid Entry" error="Please select from the list." sqref="L4:L53" xr:uid="{00000000-0002-0000-1000-000001000000}">
      <formula1>"Not Started,In Progress,Completed,Delayed"</formula1>
    </dataValidation>
  </dataValidation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030A0"/>
  </sheetPr>
  <dimension ref="A1:N53"/>
  <sheetViews>
    <sheetView workbookViewId="0">
      <pane ySplit="3" topLeftCell="A4" activePane="bottomLeft" state="frozen"/>
      <selection pane="bottomLeft" sqref="A1:N1"/>
    </sheetView>
  </sheetViews>
  <sheetFormatPr defaultRowHeight="14.4" x14ac:dyDescent="0.3"/>
  <cols>
    <col min="1" max="3" width="12" customWidth="1"/>
    <col min="4" max="4" width="18" customWidth="1"/>
    <col min="5" max="9" width="24" customWidth="1"/>
    <col min="10" max="10" width="18" customWidth="1"/>
    <col min="11" max="11" width="20" customWidth="1"/>
    <col min="12" max="12" width="18" customWidth="1"/>
    <col min="13" max="13" width="24" customWidth="1"/>
    <col min="14" max="14" width="14" customWidth="1"/>
  </cols>
  <sheetData>
    <row r="1" spans="1:14" ht="34.950000000000003" customHeight="1" x14ac:dyDescent="0.3">
      <c r="A1" s="53" t="s">
        <v>344</v>
      </c>
      <c r="B1" s="40"/>
      <c r="C1" s="40"/>
      <c r="D1" s="40"/>
      <c r="E1" s="40"/>
      <c r="F1" s="40"/>
      <c r="G1" s="40"/>
      <c r="H1" s="40"/>
      <c r="I1" s="40"/>
      <c r="J1" s="40"/>
      <c r="K1" s="40"/>
      <c r="L1" s="40"/>
      <c r="M1" s="40"/>
      <c r="N1" s="40"/>
    </row>
    <row r="2" spans="1:14" ht="19.95" customHeight="1" x14ac:dyDescent="0.3">
      <c r="A2" s="50" t="s">
        <v>345</v>
      </c>
      <c r="B2" s="40"/>
      <c r="C2" s="40"/>
      <c r="D2" s="40"/>
      <c r="E2" s="40"/>
      <c r="F2" s="40"/>
      <c r="G2" s="40"/>
      <c r="H2" s="40"/>
      <c r="I2" s="40"/>
      <c r="J2" s="40"/>
      <c r="K2" s="40"/>
      <c r="L2" s="40"/>
      <c r="M2" s="40"/>
      <c r="N2" s="40"/>
    </row>
    <row r="3" spans="1:14" ht="30" customHeight="1" x14ac:dyDescent="0.3">
      <c r="A3" s="15" t="s">
        <v>346</v>
      </c>
      <c r="B3" s="15" t="s">
        <v>273</v>
      </c>
      <c r="C3" s="15" t="s">
        <v>129</v>
      </c>
      <c r="D3" s="15" t="s">
        <v>314</v>
      </c>
      <c r="E3" s="15" t="s">
        <v>316</v>
      </c>
      <c r="F3" s="15" t="s">
        <v>333</v>
      </c>
      <c r="G3" s="15" t="s">
        <v>347</v>
      </c>
      <c r="H3" s="15" t="s">
        <v>348</v>
      </c>
      <c r="I3" s="15" t="s">
        <v>349</v>
      </c>
      <c r="J3" s="15" t="s">
        <v>302</v>
      </c>
      <c r="K3" s="15" t="s">
        <v>350</v>
      </c>
      <c r="L3" s="15" t="s">
        <v>342</v>
      </c>
      <c r="M3" s="15" t="s">
        <v>351</v>
      </c>
      <c r="N3" s="15" t="s">
        <v>318</v>
      </c>
    </row>
    <row r="4" spans="1:14" x14ac:dyDescent="0.3">
      <c r="A4" s="12"/>
      <c r="B4" s="16"/>
      <c r="C4" s="16"/>
      <c r="D4" s="16"/>
      <c r="E4" s="16"/>
      <c r="F4" s="16"/>
      <c r="G4" s="16"/>
      <c r="H4" s="16"/>
      <c r="I4" s="16"/>
      <c r="J4" s="16"/>
      <c r="K4" s="16"/>
      <c r="L4" s="16"/>
      <c r="M4" s="16"/>
      <c r="N4" s="12"/>
    </row>
    <row r="5" spans="1:14" x14ac:dyDescent="0.3">
      <c r="A5" s="12"/>
      <c r="B5" s="16"/>
      <c r="C5" s="16"/>
      <c r="D5" s="16"/>
      <c r="E5" s="16"/>
      <c r="F5" s="16"/>
      <c r="G5" s="16"/>
      <c r="H5" s="16"/>
      <c r="I5" s="16"/>
      <c r="J5" s="16"/>
      <c r="K5" s="16"/>
      <c r="L5" s="16"/>
      <c r="M5" s="16"/>
      <c r="N5" s="12"/>
    </row>
    <row r="6" spans="1:14" x14ac:dyDescent="0.3">
      <c r="A6" s="12"/>
      <c r="B6" s="16"/>
      <c r="C6" s="16"/>
      <c r="D6" s="16"/>
      <c r="E6" s="16"/>
      <c r="F6" s="16"/>
      <c r="G6" s="16"/>
      <c r="H6" s="16"/>
      <c r="I6" s="16"/>
      <c r="J6" s="16"/>
      <c r="K6" s="16"/>
      <c r="L6" s="16"/>
      <c r="M6" s="16"/>
      <c r="N6" s="12"/>
    </row>
    <row r="7" spans="1:14" x14ac:dyDescent="0.3">
      <c r="A7" s="12"/>
      <c r="B7" s="16"/>
      <c r="C7" s="16"/>
      <c r="D7" s="16"/>
      <c r="E7" s="16"/>
      <c r="F7" s="16"/>
      <c r="G7" s="16"/>
      <c r="H7" s="16"/>
      <c r="I7" s="16"/>
      <c r="J7" s="16"/>
      <c r="K7" s="16"/>
      <c r="L7" s="16"/>
      <c r="M7" s="16"/>
      <c r="N7" s="12"/>
    </row>
    <row r="8" spans="1:14" x14ac:dyDescent="0.3">
      <c r="A8" s="12"/>
      <c r="B8" s="16"/>
      <c r="C8" s="16"/>
      <c r="D8" s="16"/>
      <c r="E8" s="16"/>
      <c r="F8" s="16"/>
      <c r="G8" s="16"/>
      <c r="H8" s="16"/>
      <c r="I8" s="16"/>
      <c r="J8" s="16"/>
      <c r="K8" s="16"/>
      <c r="L8" s="16"/>
      <c r="M8" s="16"/>
      <c r="N8" s="12"/>
    </row>
    <row r="9" spans="1:14" x14ac:dyDescent="0.3">
      <c r="A9" s="12"/>
      <c r="B9" s="16"/>
      <c r="C9" s="16"/>
      <c r="D9" s="16"/>
      <c r="E9" s="16"/>
      <c r="F9" s="16"/>
      <c r="G9" s="16"/>
      <c r="H9" s="16"/>
      <c r="I9" s="16"/>
      <c r="J9" s="16"/>
      <c r="K9" s="16"/>
      <c r="L9" s="16"/>
      <c r="M9" s="16"/>
      <c r="N9" s="12"/>
    </row>
    <row r="10" spans="1:14" x14ac:dyDescent="0.3">
      <c r="A10" s="12"/>
      <c r="B10" s="16"/>
      <c r="C10" s="16"/>
      <c r="D10" s="16"/>
      <c r="E10" s="16"/>
      <c r="F10" s="16"/>
      <c r="G10" s="16"/>
      <c r="H10" s="16"/>
      <c r="I10" s="16"/>
      <c r="J10" s="16"/>
      <c r="K10" s="16"/>
      <c r="L10" s="16"/>
      <c r="M10" s="16"/>
      <c r="N10" s="12"/>
    </row>
    <row r="11" spans="1:14" x14ac:dyDescent="0.3">
      <c r="A11" s="12"/>
      <c r="B11" s="16"/>
      <c r="C11" s="16"/>
      <c r="D11" s="16"/>
      <c r="E11" s="16"/>
      <c r="F11" s="16"/>
      <c r="G11" s="16"/>
      <c r="H11" s="16"/>
      <c r="I11" s="16"/>
      <c r="J11" s="16"/>
      <c r="K11" s="16"/>
      <c r="L11" s="16"/>
      <c r="M11" s="16"/>
      <c r="N11" s="12"/>
    </row>
    <row r="12" spans="1:14" x14ac:dyDescent="0.3">
      <c r="A12" s="12"/>
      <c r="B12" s="16"/>
      <c r="C12" s="16"/>
      <c r="D12" s="16"/>
      <c r="E12" s="16"/>
      <c r="F12" s="16"/>
      <c r="G12" s="16"/>
      <c r="H12" s="16"/>
      <c r="I12" s="16"/>
      <c r="J12" s="16"/>
      <c r="K12" s="16"/>
      <c r="L12" s="16"/>
      <c r="M12" s="16"/>
      <c r="N12" s="12"/>
    </row>
    <row r="13" spans="1:14" x14ac:dyDescent="0.3">
      <c r="A13" s="12"/>
      <c r="B13" s="16"/>
      <c r="C13" s="16"/>
      <c r="D13" s="16"/>
      <c r="E13" s="16"/>
      <c r="F13" s="16"/>
      <c r="G13" s="16"/>
      <c r="H13" s="16"/>
      <c r="I13" s="16"/>
      <c r="J13" s="16"/>
      <c r="K13" s="16"/>
      <c r="L13" s="16"/>
      <c r="M13" s="16"/>
      <c r="N13" s="12"/>
    </row>
    <row r="14" spans="1:14" x14ac:dyDescent="0.3">
      <c r="A14" s="12"/>
      <c r="B14" s="16"/>
      <c r="C14" s="16"/>
      <c r="D14" s="16"/>
      <c r="E14" s="16"/>
      <c r="F14" s="16"/>
      <c r="G14" s="16"/>
      <c r="H14" s="16"/>
      <c r="I14" s="16"/>
      <c r="J14" s="16"/>
      <c r="K14" s="16"/>
      <c r="L14" s="16"/>
      <c r="M14" s="16"/>
      <c r="N14" s="12"/>
    </row>
    <row r="15" spans="1:14" x14ac:dyDescent="0.3">
      <c r="A15" s="12"/>
      <c r="B15" s="16"/>
      <c r="C15" s="16"/>
      <c r="D15" s="16"/>
      <c r="E15" s="16"/>
      <c r="F15" s="16"/>
      <c r="G15" s="16"/>
      <c r="H15" s="16"/>
      <c r="I15" s="16"/>
      <c r="J15" s="16"/>
      <c r="K15" s="16"/>
      <c r="L15" s="16"/>
      <c r="M15" s="16"/>
      <c r="N15" s="12"/>
    </row>
    <row r="16" spans="1:14" x14ac:dyDescent="0.3">
      <c r="A16" s="12"/>
      <c r="B16" s="16"/>
      <c r="C16" s="16"/>
      <c r="D16" s="16"/>
      <c r="E16" s="16"/>
      <c r="F16" s="16"/>
      <c r="G16" s="16"/>
      <c r="H16" s="16"/>
      <c r="I16" s="16"/>
      <c r="J16" s="16"/>
      <c r="K16" s="16"/>
      <c r="L16" s="16"/>
      <c r="M16" s="16"/>
      <c r="N16" s="12"/>
    </row>
    <row r="17" spans="1:14" x14ac:dyDescent="0.3">
      <c r="A17" s="12"/>
      <c r="B17" s="16"/>
      <c r="C17" s="16"/>
      <c r="D17" s="16"/>
      <c r="E17" s="16"/>
      <c r="F17" s="16"/>
      <c r="G17" s="16"/>
      <c r="H17" s="16"/>
      <c r="I17" s="16"/>
      <c r="J17" s="16"/>
      <c r="K17" s="16"/>
      <c r="L17" s="16"/>
      <c r="M17" s="16"/>
      <c r="N17" s="12"/>
    </row>
    <row r="18" spans="1:14" x14ac:dyDescent="0.3">
      <c r="A18" s="12"/>
      <c r="B18" s="16"/>
      <c r="C18" s="16"/>
      <c r="D18" s="16"/>
      <c r="E18" s="16"/>
      <c r="F18" s="16"/>
      <c r="G18" s="16"/>
      <c r="H18" s="16"/>
      <c r="I18" s="16"/>
      <c r="J18" s="16"/>
      <c r="K18" s="16"/>
      <c r="L18" s="16"/>
      <c r="M18" s="16"/>
      <c r="N18" s="12"/>
    </row>
    <row r="19" spans="1:14" x14ac:dyDescent="0.3">
      <c r="A19" s="12"/>
      <c r="B19" s="16"/>
      <c r="C19" s="16"/>
      <c r="D19" s="16"/>
      <c r="E19" s="16"/>
      <c r="F19" s="16"/>
      <c r="G19" s="16"/>
      <c r="H19" s="16"/>
      <c r="I19" s="16"/>
      <c r="J19" s="16"/>
      <c r="K19" s="16"/>
      <c r="L19" s="16"/>
      <c r="M19" s="16"/>
      <c r="N19" s="12"/>
    </row>
    <row r="20" spans="1:14" x14ac:dyDescent="0.3">
      <c r="A20" s="12"/>
      <c r="B20" s="16"/>
      <c r="C20" s="16"/>
      <c r="D20" s="16"/>
      <c r="E20" s="16"/>
      <c r="F20" s="16"/>
      <c r="G20" s="16"/>
      <c r="H20" s="16"/>
      <c r="I20" s="16"/>
      <c r="J20" s="16"/>
      <c r="K20" s="16"/>
      <c r="L20" s="16"/>
      <c r="M20" s="16"/>
      <c r="N20" s="12"/>
    </row>
    <row r="21" spans="1:14" x14ac:dyDescent="0.3">
      <c r="A21" s="12"/>
      <c r="B21" s="16"/>
      <c r="C21" s="16"/>
      <c r="D21" s="16"/>
      <c r="E21" s="16"/>
      <c r="F21" s="16"/>
      <c r="G21" s="16"/>
      <c r="H21" s="16"/>
      <c r="I21" s="16"/>
      <c r="J21" s="16"/>
      <c r="K21" s="16"/>
      <c r="L21" s="16"/>
      <c r="M21" s="16"/>
      <c r="N21" s="12"/>
    </row>
    <row r="22" spans="1:14" x14ac:dyDescent="0.3">
      <c r="A22" s="12"/>
      <c r="B22" s="16"/>
      <c r="C22" s="16"/>
      <c r="D22" s="16"/>
      <c r="E22" s="16"/>
      <c r="F22" s="16"/>
      <c r="G22" s="16"/>
      <c r="H22" s="16"/>
      <c r="I22" s="16"/>
      <c r="J22" s="16"/>
      <c r="K22" s="16"/>
      <c r="L22" s="16"/>
      <c r="M22" s="16"/>
      <c r="N22" s="12"/>
    </row>
    <row r="23" spans="1:14" x14ac:dyDescent="0.3">
      <c r="A23" s="12"/>
      <c r="B23" s="16"/>
      <c r="C23" s="16"/>
      <c r="D23" s="16"/>
      <c r="E23" s="16"/>
      <c r="F23" s="16"/>
      <c r="G23" s="16"/>
      <c r="H23" s="16"/>
      <c r="I23" s="16"/>
      <c r="J23" s="16"/>
      <c r="K23" s="16"/>
      <c r="L23" s="16"/>
      <c r="M23" s="16"/>
      <c r="N23" s="12"/>
    </row>
    <row r="24" spans="1:14" x14ac:dyDescent="0.3">
      <c r="A24" s="12"/>
      <c r="B24" s="16"/>
      <c r="C24" s="16"/>
      <c r="D24" s="16"/>
      <c r="E24" s="16"/>
      <c r="F24" s="16"/>
      <c r="G24" s="16"/>
      <c r="H24" s="16"/>
      <c r="I24" s="16"/>
      <c r="J24" s="16"/>
      <c r="K24" s="16"/>
      <c r="L24" s="16"/>
      <c r="M24" s="16"/>
      <c r="N24" s="12"/>
    </row>
    <row r="25" spans="1:14" x14ac:dyDescent="0.3">
      <c r="A25" s="12"/>
      <c r="B25" s="16"/>
      <c r="C25" s="16"/>
      <c r="D25" s="16"/>
      <c r="E25" s="16"/>
      <c r="F25" s="16"/>
      <c r="G25" s="16"/>
      <c r="H25" s="16"/>
      <c r="I25" s="16"/>
      <c r="J25" s="16"/>
      <c r="K25" s="16"/>
      <c r="L25" s="16"/>
      <c r="M25" s="16"/>
      <c r="N25" s="12"/>
    </row>
    <row r="26" spans="1:14" x14ac:dyDescent="0.3">
      <c r="A26" s="12"/>
      <c r="B26" s="16"/>
      <c r="C26" s="16"/>
      <c r="D26" s="16"/>
      <c r="E26" s="16"/>
      <c r="F26" s="16"/>
      <c r="G26" s="16"/>
      <c r="H26" s="16"/>
      <c r="I26" s="16"/>
      <c r="J26" s="16"/>
      <c r="K26" s="16"/>
      <c r="L26" s="16"/>
      <c r="M26" s="16"/>
      <c r="N26" s="12"/>
    </row>
    <row r="27" spans="1:14" x14ac:dyDescent="0.3">
      <c r="A27" s="12"/>
      <c r="B27" s="16"/>
      <c r="C27" s="16"/>
      <c r="D27" s="16"/>
      <c r="E27" s="16"/>
      <c r="F27" s="16"/>
      <c r="G27" s="16"/>
      <c r="H27" s="16"/>
      <c r="I27" s="16"/>
      <c r="J27" s="16"/>
      <c r="K27" s="16"/>
      <c r="L27" s="16"/>
      <c r="M27" s="16"/>
      <c r="N27" s="12"/>
    </row>
    <row r="28" spans="1:14" x14ac:dyDescent="0.3">
      <c r="A28" s="12"/>
      <c r="B28" s="16"/>
      <c r="C28" s="16"/>
      <c r="D28" s="16"/>
      <c r="E28" s="16"/>
      <c r="F28" s="16"/>
      <c r="G28" s="16"/>
      <c r="H28" s="16"/>
      <c r="I28" s="16"/>
      <c r="J28" s="16"/>
      <c r="K28" s="16"/>
      <c r="L28" s="16"/>
      <c r="M28" s="16"/>
      <c r="N28" s="12"/>
    </row>
    <row r="29" spans="1:14" x14ac:dyDescent="0.3">
      <c r="A29" s="12"/>
      <c r="B29" s="16"/>
      <c r="C29" s="16"/>
      <c r="D29" s="16"/>
      <c r="E29" s="16"/>
      <c r="F29" s="16"/>
      <c r="G29" s="16"/>
      <c r="H29" s="16"/>
      <c r="I29" s="16"/>
      <c r="J29" s="16"/>
      <c r="K29" s="16"/>
      <c r="L29" s="16"/>
      <c r="M29" s="16"/>
      <c r="N29" s="12"/>
    </row>
    <row r="30" spans="1:14" x14ac:dyDescent="0.3">
      <c r="A30" s="12"/>
      <c r="B30" s="16"/>
      <c r="C30" s="16"/>
      <c r="D30" s="16"/>
      <c r="E30" s="16"/>
      <c r="F30" s="16"/>
      <c r="G30" s="16"/>
      <c r="H30" s="16"/>
      <c r="I30" s="16"/>
      <c r="J30" s="16"/>
      <c r="K30" s="16"/>
      <c r="L30" s="16"/>
      <c r="M30" s="16"/>
      <c r="N30" s="12"/>
    </row>
    <row r="31" spans="1:14" x14ac:dyDescent="0.3">
      <c r="A31" s="12"/>
      <c r="B31" s="16"/>
      <c r="C31" s="16"/>
      <c r="D31" s="16"/>
      <c r="E31" s="16"/>
      <c r="F31" s="16"/>
      <c r="G31" s="16"/>
      <c r="H31" s="16"/>
      <c r="I31" s="16"/>
      <c r="J31" s="16"/>
      <c r="K31" s="16"/>
      <c r="L31" s="16"/>
      <c r="M31" s="16"/>
      <c r="N31" s="12"/>
    </row>
    <row r="32" spans="1:14" x14ac:dyDescent="0.3">
      <c r="A32" s="12"/>
      <c r="B32" s="16"/>
      <c r="C32" s="16"/>
      <c r="D32" s="16"/>
      <c r="E32" s="16"/>
      <c r="F32" s="16"/>
      <c r="G32" s="16"/>
      <c r="H32" s="16"/>
      <c r="I32" s="16"/>
      <c r="J32" s="16"/>
      <c r="K32" s="16"/>
      <c r="L32" s="16"/>
      <c r="M32" s="16"/>
      <c r="N32" s="12"/>
    </row>
    <row r="33" spans="1:14" x14ac:dyDescent="0.3">
      <c r="A33" s="12"/>
      <c r="B33" s="16"/>
      <c r="C33" s="16"/>
      <c r="D33" s="16"/>
      <c r="E33" s="16"/>
      <c r="F33" s="16"/>
      <c r="G33" s="16"/>
      <c r="H33" s="16"/>
      <c r="I33" s="16"/>
      <c r="J33" s="16"/>
      <c r="K33" s="16"/>
      <c r="L33" s="16"/>
      <c r="M33" s="16"/>
      <c r="N33" s="12"/>
    </row>
    <row r="34" spans="1:14" x14ac:dyDescent="0.3">
      <c r="A34" s="12"/>
      <c r="B34" s="16"/>
      <c r="C34" s="16"/>
      <c r="D34" s="16"/>
      <c r="E34" s="16"/>
      <c r="F34" s="16"/>
      <c r="G34" s="16"/>
      <c r="H34" s="16"/>
      <c r="I34" s="16"/>
      <c r="J34" s="16"/>
      <c r="K34" s="16"/>
      <c r="L34" s="16"/>
      <c r="M34" s="16"/>
      <c r="N34" s="12"/>
    </row>
    <row r="35" spans="1:14" x14ac:dyDescent="0.3">
      <c r="A35" s="12"/>
      <c r="B35" s="16"/>
      <c r="C35" s="16"/>
      <c r="D35" s="16"/>
      <c r="E35" s="16"/>
      <c r="F35" s="16"/>
      <c r="G35" s="16"/>
      <c r="H35" s="16"/>
      <c r="I35" s="16"/>
      <c r="J35" s="16"/>
      <c r="K35" s="16"/>
      <c r="L35" s="16"/>
      <c r="M35" s="16"/>
      <c r="N35" s="12"/>
    </row>
    <row r="36" spans="1:14" x14ac:dyDescent="0.3">
      <c r="A36" s="12"/>
      <c r="B36" s="16"/>
      <c r="C36" s="16"/>
      <c r="D36" s="16"/>
      <c r="E36" s="16"/>
      <c r="F36" s="16"/>
      <c r="G36" s="16"/>
      <c r="H36" s="16"/>
      <c r="I36" s="16"/>
      <c r="J36" s="16"/>
      <c r="K36" s="16"/>
      <c r="L36" s="16"/>
      <c r="M36" s="16"/>
      <c r="N36" s="12"/>
    </row>
    <row r="37" spans="1:14" x14ac:dyDescent="0.3">
      <c r="A37" s="12"/>
      <c r="B37" s="16"/>
      <c r="C37" s="16"/>
      <c r="D37" s="16"/>
      <c r="E37" s="16"/>
      <c r="F37" s="16"/>
      <c r="G37" s="16"/>
      <c r="H37" s="16"/>
      <c r="I37" s="16"/>
      <c r="J37" s="16"/>
      <c r="K37" s="16"/>
      <c r="L37" s="16"/>
      <c r="M37" s="16"/>
      <c r="N37" s="12"/>
    </row>
    <row r="38" spans="1:14" x14ac:dyDescent="0.3">
      <c r="A38" s="12"/>
      <c r="B38" s="16"/>
      <c r="C38" s="16"/>
      <c r="D38" s="16"/>
      <c r="E38" s="16"/>
      <c r="F38" s="16"/>
      <c r="G38" s="16"/>
      <c r="H38" s="16"/>
      <c r="I38" s="16"/>
      <c r="J38" s="16"/>
      <c r="K38" s="16"/>
      <c r="L38" s="16"/>
      <c r="M38" s="16"/>
      <c r="N38" s="12"/>
    </row>
    <row r="39" spans="1:14" x14ac:dyDescent="0.3">
      <c r="A39" s="12"/>
      <c r="B39" s="16"/>
      <c r="C39" s="16"/>
      <c r="D39" s="16"/>
      <c r="E39" s="16"/>
      <c r="F39" s="16"/>
      <c r="G39" s="16"/>
      <c r="H39" s="16"/>
      <c r="I39" s="16"/>
      <c r="J39" s="16"/>
      <c r="K39" s="16"/>
      <c r="L39" s="16"/>
      <c r="M39" s="16"/>
      <c r="N39" s="12"/>
    </row>
    <row r="40" spans="1:14" x14ac:dyDescent="0.3">
      <c r="A40" s="12"/>
      <c r="B40" s="16"/>
      <c r="C40" s="16"/>
      <c r="D40" s="16"/>
      <c r="E40" s="16"/>
      <c r="F40" s="16"/>
      <c r="G40" s="16"/>
      <c r="H40" s="16"/>
      <c r="I40" s="16"/>
      <c r="J40" s="16"/>
      <c r="K40" s="16"/>
      <c r="L40" s="16"/>
      <c r="M40" s="16"/>
      <c r="N40" s="12"/>
    </row>
    <row r="41" spans="1:14" x14ac:dyDescent="0.3">
      <c r="A41" s="12"/>
      <c r="B41" s="16"/>
      <c r="C41" s="16"/>
      <c r="D41" s="16"/>
      <c r="E41" s="16"/>
      <c r="F41" s="16"/>
      <c r="G41" s="16"/>
      <c r="H41" s="16"/>
      <c r="I41" s="16"/>
      <c r="J41" s="16"/>
      <c r="K41" s="16"/>
      <c r="L41" s="16"/>
      <c r="M41" s="16"/>
      <c r="N41" s="12"/>
    </row>
    <row r="42" spans="1:14" x14ac:dyDescent="0.3">
      <c r="A42" s="12"/>
      <c r="B42" s="16"/>
      <c r="C42" s="16"/>
      <c r="D42" s="16"/>
      <c r="E42" s="16"/>
      <c r="F42" s="16"/>
      <c r="G42" s="16"/>
      <c r="H42" s="16"/>
      <c r="I42" s="16"/>
      <c r="J42" s="16"/>
      <c r="K42" s="16"/>
      <c r="L42" s="16"/>
      <c r="M42" s="16"/>
      <c r="N42" s="12"/>
    </row>
    <row r="43" spans="1:14" x14ac:dyDescent="0.3">
      <c r="A43" s="12"/>
      <c r="B43" s="16"/>
      <c r="C43" s="16"/>
      <c r="D43" s="16"/>
      <c r="E43" s="16"/>
      <c r="F43" s="16"/>
      <c r="G43" s="16"/>
      <c r="H43" s="16"/>
      <c r="I43" s="16"/>
      <c r="J43" s="16"/>
      <c r="K43" s="16"/>
      <c r="L43" s="16"/>
      <c r="M43" s="16"/>
      <c r="N43" s="12"/>
    </row>
    <row r="44" spans="1:14" x14ac:dyDescent="0.3">
      <c r="A44" s="12"/>
      <c r="B44" s="16"/>
      <c r="C44" s="16"/>
      <c r="D44" s="16"/>
      <c r="E44" s="16"/>
      <c r="F44" s="16"/>
      <c r="G44" s="16"/>
      <c r="H44" s="16"/>
      <c r="I44" s="16"/>
      <c r="J44" s="16"/>
      <c r="K44" s="16"/>
      <c r="L44" s="16"/>
      <c r="M44" s="16"/>
      <c r="N44" s="12"/>
    </row>
    <row r="45" spans="1:14" x14ac:dyDescent="0.3">
      <c r="A45" s="12"/>
      <c r="B45" s="16"/>
      <c r="C45" s="16"/>
      <c r="D45" s="16"/>
      <c r="E45" s="16"/>
      <c r="F45" s="16"/>
      <c r="G45" s="16"/>
      <c r="H45" s="16"/>
      <c r="I45" s="16"/>
      <c r="J45" s="16"/>
      <c r="K45" s="16"/>
      <c r="L45" s="16"/>
      <c r="M45" s="16"/>
      <c r="N45" s="12"/>
    </row>
    <row r="46" spans="1:14" x14ac:dyDescent="0.3">
      <c r="A46" s="12"/>
      <c r="B46" s="16"/>
      <c r="C46" s="16"/>
      <c r="D46" s="16"/>
      <c r="E46" s="16"/>
      <c r="F46" s="16"/>
      <c r="G46" s="16"/>
      <c r="H46" s="16"/>
      <c r="I46" s="16"/>
      <c r="J46" s="16"/>
      <c r="K46" s="16"/>
      <c r="L46" s="16"/>
      <c r="M46" s="16"/>
      <c r="N46" s="12"/>
    </row>
    <row r="47" spans="1:14" x14ac:dyDescent="0.3">
      <c r="A47" s="12"/>
      <c r="B47" s="16"/>
      <c r="C47" s="16"/>
      <c r="D47" s="16"/>
      <c r="E47" s="16"/>
      <c r="F47" s="16"/>
      <c r="G47" s="16"/>
      <c r="H47" s="16"/>
      <c r="I47" s="16"/>
      <c r="J47" s="16"/>
      <c r="K47" s="16"/>
      <c r="L47" s="16"/>
      <c r="M47" s="16"/>
      <c r="N47" s="12"/>
    </row>
    <row r="48" spans="1:14" x14ac:dyDescent="0.3">
      <c r="A48" s="12"/>
      <c r="B48" s="16"/>
      <c r="C48" s="16"/>
      <c r="D48" s="16"/>
      <c r="E48" s="16"/>
      <c r="F48" s="16"/>
      <c r="G48" s="16"/>
      <c r="H48" s="16"/>
      <c r="I48" s="16"/>
      <c r="J48" s="16"/>
      <c r="K48" s="16"/>
      <c r="L48" s="16"/>
      <c r="M48" s="16"/>
      <c r="N48" s="12"/>
    </row>
    <row r="49" spans="1:14" x14ac:dyDescent="0.3">
      <c r="A49" s="12"/>
      <c r="B49" s="16"/>
      <c r="C49" s="16"/>
      <c r="D49" s="16"/>
      <c r="E49" s="16"/>
      <c r="F49" s="16"/>
      <c r="G49" s="16"/>
      <c r="H49" s="16"/>
      <c r="I49" s="16"/>
      <c r="J49" s="16"/>
      <c r="K49" s="16"/>
      <c r="L49" s="16"/>
      <c r="M49" s="16"/>
      <c r="N49" s="12"/>
    </row>
    <row r="50" spans="1:14" x14ac:dyDescent="0.3">
      <c r="A50" s="12"/>
      <c r="B50" s="16"/>
      <c r="C50" s="16"/>
      <c r="D50" s="16"/>
      <c r="E50" s="16"/>
      <c r="F50" s="16"/>
      <c r="G50" s="16"/>
      <c r="H50" s="16"/>
      <c r="I50" s="16"/>
      <c r="J50" s="16"/>
      <c r="K50" s="16"/>
      <c r="L50" s="16"/>
      <c r="M50" s="16"/>
      <c r="N50" s="12"/>
    </row>
    <row r="51" spans="1:14" x14ac:dyDescent="0.3">
      <c r="A51" s="12"/>
      <c r="B51" s="16"/>
      <c r="C51" s="16"/>
      <c r="D51" s="16"/>
      <c r="E51" s="16"/>
      <c r="F51" s="16"/>
      <c r="G51" s="16"/>
      <c r="H51" s="16"/>
      <c r="I51" s="16"/>
      <c r="J51" s="16"/>
      <c r="K51" s="16"/>
      <c r="L51" s="16"/>
      <c r="M51" s="16"/>
      <c r="N51" s="12"/>
    </row>
    <row r="52" spans="1:14" x14ac:dyDescent="0.3">
      <c r="A52" s="12"/>
      <c r="B52" s="16"/>
      <c r="C52" s="16"/>
      <c r="D52" s="16"/>
      <c r="E52" s="16"/>
      <c r="F52" s="16"/>
      <c r="G52" s="16"/>
      <c r="H52" s="16"/>
      <c r="I52" s="16"/>
      <c r="J52" s="16"/>
      <c r="K52" s="16"/>
      <c r="L52" s="16"/>
      <c r="M52" s="16"/>
      <c r="N52" s="12"/>
    </row>
    <row r="53" spans="1:14" x14ac:dyDescent="0.3">
      <c r="A53" s="12"/>
      <c r="B53" s="16"/>
      <c r="C53" s="16"/>
      <c r="D53" s="16"/>
      <c r="E53" s="16"/>
      <c r="F53" s="16"/>
      <c r="G53" s="16"/>
      <c r="H53" s="16"/>
      <c r="I53" s="16"/>
      <c r="J53" s="16"/>
      <c r="K53" s="16"/>
      <c r="L53" s="16"/>
      <c r="M53" s="16"/>
      <c r="N53" s="12"/>
    </row>
  </sheetData>
  <mergeCells count="2">
    <mergeCell ref="A2:N2"/>
    <mergeCell ref="A1:N1"/>
  </mergeCells>
  <conditionalFormatting sqref="N4:N53">
    <cfRule type="cellIs" dxfId="27" priority="1" operator="equal">
      <formula>"Completed"</formula>
    </cfRule>
    <cfRule type="cellIs" dxfId="26" priority="2" operator="equal">
      <formula>"Delayed"</formula>
    </cfRule>
  </conditionalFormatting>
  <dataValidations count="1">
    <dataValidation type="list" allowBlank="1" showErrorMessage="1" errorTitle="Invalid Entry" error="Please select from the list." sqref="N4:N53" xr:uid="{00000000-0002-0000-1100-000000000000}">
      <formula1>"Not Started,In Progress,Completed,Delayed"</formula1>
    </dataValidation>
  </dataValidation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7030A0"/>
  </sheetPr>
  <dimension ref="A1:H58"/>
  <sheetViews>
    <sheetView workbookViewId="0">
      <pane ySplit="8" topLeftCell="A9" activePane="bottomLeft" state="frozen"/>
      <selection pane="bottomLeft" sqref="A1:H1"/>
    </sheetView>
  </sheetViews>
  <sheetFormatPr defaultRowHeight="14.4" x14ac:dyDescent="0.3"/>
  <cols>
    <col min="1" max="1" width="12" customWidth="1"/>
    <col min="2" max="2" width="14" customWidth="1"/>
    <col min="3" max="3" width="22" customWidth="1"/>
    <col min="4" max="5" width="14" customWidth="1"/>
    <col min="6" max="6" width="24" customWidth="1"/>
    <col min="7" max="7" width="14" customWidth="1"/>
  </cols>
  <sheetData>
    <row r="1" spans="1:8" ht="34.950000000000003" customHeight="1" x14ac:dyDescent="0.3">
      <c r="A1" s="53" t="s">
        <v>352</v>
      </c>
      <c r="B1" s="40"/>
      <c r="C1" s="40"/>
      <c r="D1" s="40"/>
      <c r="E1" s="40"/>
      <c r="F1" s="40"/>
      <c r="G1" s="40"/>
      <c r="H1" s="40"/>
    </row>
    <row r="2" spans="1:8" ht="19.95" customHeight="1" x14ac:dyDescent="0.3">
      <c r="A2" s="50" t="s">
        <v>353</v>
      </c>
      <c r="B2" s="40"/>
      <c r="C2" s="40"/>
      <c r="D2" s="40"/>
      <c r="E2" s="40"/>
      <c r="F2" s="40"/>
      <c r="G2" s="40"/>
      <c r="H2" s="40"/>
    </row>
    <row r="4" spans="1:8" ht="24" x14ac:dyDescent="0.3">
      <c r="A4" s="8" t="s">
        <v>354</v>
      </c>
      <c r="C4" s="8" t="s">
        <v>355</v>
      </c>
      <c r="E4" s="8" t="s">
        <v>356</v>
      </c>
      <c r="G4" s="8" t="s">
        <v>357</v>
      </c>
    </row>
    <row r="5" spans="1:8" ht="28.8" x14ac:dyDescent="0.3">
      <c r="A5" s="31">
        <f>COUNTA('WEEKLY LESSON PLANNER'!$G$4:$G$53)</f>
        <v>1</v>
      </c>
      <c r="C5" s="31">
        <f>COUNTIF('WEEKLY LESSON PLANNER'!$L$4:$L$53,"Completed")</f>
        <v>1</v>
      </c>
      <c r="E5" s="31">
        <f>COUNTIF('WEEKLY LESSON PLANNER'!$L$4:$L$53,"Delayed")+COUNTIF('DAILY LESSON PLANNER'!$N$4:$N$53,"Delayed")</f>
        <v>0</v>
      </c>
    </row>
    <row r="8" spans="1:8" ht="30" customHeight="1" x14ac:dyDescent="0.3">
      <c r="A8" s="15" t="s">
        <v>346</v>
      </c>
      <c r="B8" s="15" t="s">
        <v>129</v>
      </c>
      <c r="C8" s="15" t="s">
        <v>358</v>
      </c>
      <c r="D8" s="15" t="s">
        <v>359</v>
      </c>
      <c r="E8" s="15" t="s">
        <v>360</v>
      </c>
      <c r="F8" s="15" t="s">
        <v>361</v>
      </c>
      <c r="G8" s="15" t="s">
        <v>362</v>
      </c>
    </row>
    <row r="9" spans="1:8" x14ac:dyDescent="0.3">
      <c r="A9" s="12"/>
      <c r="B9" s="16"/>
      <c r="C9" s="16"/>
      <c r="D9" s="12"/>
      <c r="E9" s="12"/>
      <c r="F9" s="16"/>
      <c r="G9" s="16"/>
    </row>
    <row r="10" spans="1:8" x14ac:dyDescent="0.3">
      <c r="A10" s="12"/>
      <c r="B10" s="16"/>
      <c r="C10" s="16"/>
      <c r="D10" s="12"/>
      <c r="E10" s="12"/>
      <c r="F10" s="16"/>
      <c r="G10" s="16"/>
    </row>
    <row r="11" spans="1:8" x14ac:dyDescent="0.3">
      <c r="A11" s="12"/>
      <c r="B11" s="16"/>
      <c r="C11" s="16"/>
      <c r="D11" s="12"/>
      <c r="E11" s="12"/>
      <c r="F11" s="16"/>
      <c r="G11" s="16"/>
    </row>
    <row r="12" spans="1:8" x14ac:dyDescent="0.3">
      <c r="A12" s="12"/>
      <c r="B12" s="16"/>
      <c r="C12" s="16"/>
      <c r="D12" s="12"/>
      <c r="E12" s="12"/>
      <c r="F12" s="16"/>
      <c r="G12" s="16"/>
    </row>
    <row r="13" spans="1:8" x14ac:dyDescent="0.3">
      <c r="A13" s="12"/>
      <c r="B13" s="16"/>
      <c r="C13" s="16"/>
      <c r="D13" s="12"/>
      <c r="E13" s="12"/>
      <c r="F13" s="16"/>
      <c r="G13" s="16"/>
    </row>
    <row r="14" spans="1:8" x14ac:dyDescent="0.3">
      <c r="A14" s="12"/>
      <c r="B14" s="16"/>
      <c r="C14" s="16"/>
      <c r="D14" s="12"/>
      <c r="E14" s="12"/>
      <c r="F14" s="16"/>
      <c r="G14" s="16"/>
    </row>
    <row r="15" spans="1:8" x14ac:dyDescent="0.3">
      <c r="A15" s="12"/>
      <c r="B15" s="16"/>
      <c r="C15" s="16"/>
      <c r="D15" s="12"/>
      <c r="E15" s="12"/>
      <c r="F15" s="16"/>
      <c r="G15" s="16"/>
    </row>
    <row r="16" spans="1:8" x14ac:dyDescent="0.3">
      <c r="A16" s="12"/>
      <c r="B16" s="16"/>
      <c r="C16" s="16"/>
      <c r="D16" s="12"/>
      <c r="E16" s="12"/>
      <c r="F16" s="16"/>
      <c r="G16" s="16"/>
    </row>
    <row r="17" spans="1:7" x14ac:dyDescent="0.3">
      <c r="A17" s="12"/>
      <c r="B17" s="16"/>
      <c r="C17" s="16"/>
      <c r="D17" s="12"/>
      <c r="E17" s="12"/>
      <c r="F17" s="16"/>
      <c r="G17" s="16"/>
    </row>
    <row r="18" spans="1:7" x14ac:dyDescent="0.3">
      <c r="A18" s="12"/>
      <c r="B18" s="16"/>
      <c r="C18" s="16"/>
      <c r="D18" s="12"/>
      <c r="E18" s="12"/>
      <c r="F18" s="16"/>
      <c r="G18" s="16"/>
    </row>
    <row r="19" spans="1:7" x14ac:dyDescent="0.3">
      <c r="A19" s="12"/>
      <c r="B19" s="16"/>
      <c r="C19" s="16"/>
      <c r="D19" s="12"/>
      <c r="E19" s="12"/>
      <c r="F19" s="16"/>
      <c r="G19" s="16"/>
    </row>
    <row r="20" spans="1:7" x14ac:dyDescent="0.3">
      <c r="A20" s="12"/>
      <c r="B20" s="16"/>
      <c r="C20" s="16"/>
      <c r="D20" s="12"/>
      <c r="E20" s="12"/>
      <c r="F20" s="16"/>
      <c r="G20" s="16"/>
    </row>
    <row r="21" spans="1:7" x14ac:dyDescent="0.3">
      <c r="A21" s="12"/>
      <c r="B21" s="16"/>
      <c r="C21" s="16"/>
      <c r="D21" s="12"/>
      <c r="E21" s="12"/>
      <c r="F21" s="16"/>
      <c r="G21" s="16"/>
    </row>
    <row r="22" spans="1:7" x14ac:dyDescent="0.3">
      <c r="A22" s="12"/>
      <c r="B22" s="16"/>
      <c r="C22" s="16"/>
      <c r="D22" s="12"/>
      <c r="E22" s="12"/>
      <c r="F22" s="16"/>
      <c r="G22" s="16"/>
    </row>
    <row r="23" spans="1:7" x14ac:dyDescent="0.3">
      <c r="A23" s="12"/>
      <c r="B23" s="16"/>
      <c r="C23" s="16"/>
      <c r="D23" s="12"/>
      <c r="E23" s="12"/>
      <c r="F23" s="16"/>
      <c r="G23" s="32">
        <f>IFERROR(COUNTIF('WEEKLY LESSON PLANNER'!$L$4:$L$53,"Completed")/COUNTA('WEEKLY LESSON PLANNER'!$G$4:$G$53),"")</f>
        <v>1</v>
      </c>
    </row>
    <row r="24" spans="1:7" x14ac:dyDescent="0.3">
      <c r="A24" s="12"/>
      <c r="B24" s="16"/>
      <c r="C24" s="16"/>
      <c r="D24" s="12"/>
      <c r="E24" s="12"/>
      <c r="F24" s="16"/>
      <c r="G24" s="16"/>
    </row>
    <row r="25" spans="1:7" x14ac:dyDescent="0.3">
      <c r="A25" s="12"/>
      <c r="B25" s="16"/>
      <c r="C25" s="16"/>
      <c r="D25" s="12"/>
      <c r="E25" s="12"/>
      <c r="F25" s="16"/>
      <c r="G25" s="16"/>
    </row>
    <row r="26" spans="1:7" x14ac:dyDescent="0.3">
      <c r="A26" s="12"/>
      <c r="B26" s="16"/>
      <c r="C26" s="16"/>
      <c r="D26" s="12"/>
      <c r="E26" s="12"/>
      <c r="F26" s="16"/>
      <c r="G26" s="16"/>
    </row>
    <row r="27" spans="1:7" x14ac:dyDescent="0.3">
      <c r="A27" s="12"/>
      <c r="B27" s="16"/>
      <c r="C27" s="16"/>
      <c r="D27" s="12"/>
      <c r="E27" s="12"/>
      <c r="F27" s="16"/>
      <c r="G27" s="16"/>
    </row>
    <row r="28" spans="1:7" x14ac:dyDescent="0.3">
      <c r="A28" s="12"/>
      <c r="B28" s="16"/>
      <c r="C28" s="16"/>
      <c r="D28" s="12"/>
      <c r="E28" s="12"/>
      <c r="F28" s="16"/>
      <c r="G28" s="16"/>
    </row>
    <row r="29" spans="1:7" x14ac:dyDescent="0.3">
      <c r="A29" s="12"/>
      <c r="B29" s="16"/>
      <c r="C29" s="16"/>
      <c r="D29" s="12"/>
      <c r="E29" s="12"/>
      <c r="F29" s="16"/>
      <c r="G29" s="16"/>
    </row>
    <row r="30" spans="1:7" x14ac:dyDescent="0.3">
      <c r="A30" s="12"/>
      <c r="B30" s="16"/>
      <c r="C30" s="16"/>
      <c r="D30" s="12"/>
      <c r="E30" s="12"/>
      <c r="F30" s="16"/>
      <c r="G30" s="16"/>
    </row>
    <row r="31" spans="1:7" x14ac:dyDescent="0.3">
      <c r="A31" s="12"/>
      <c r="B31" s="16"/>
      <c r="C31" s="16"/>
      <c r="D31" s="12"/>
      <c r="E31" s="12"/>
      <c r="F31" s="16"/>
      <c r="G31" s="16"/>
    </row>
    <row r="32" spans="1:7" x14ac:dyDescent="0.3">
      <c r="A32" s="12"/>
      <c r="B32" s="16"/>
      <c r="C32" s="16"/>
      <c r="D32" s="12"/>
      <c r="E32" s="12"/>
      <c r="F32" s="16"/>
      <c r="G32" s="16"/>
    </row>
    <row r="33" spans="1:7" x14ac:dyDescent="0.3">
      <c r="A33" s="12"/>
      <c r="B33" s="16"/>
      <c r="C33" s="16"/>
      <c r="D33" s="12"/>
      <c r="E33" s="12"/>
      <c r="F33" s="16"/>
      <c r="G33" s="16"/>
    </row>
    <row r="34" spans="1:7" x14ac:dyDescent="0.3">
      <c r="A34" s="12"/>
      <c r="B34" s="16"/>
      <c r="C34" s="16"/>
      <c r="D34" s="12"/>
      <c r="E34" s="12"/>
      <c r="F34" s="16"/>
      <c r="G34" s="16"/>
    </row>
    <row r="35" spans="1:7" x14ac:dyDescent="0.3">
      <c r="A35" s="12"/>
      <c r="B35" s="16"/>
      <c r="C35" s="16"/>
      <c r="D35" s="12"/>
      <c r="E35" s="12"/>
      <c r="F35" s="16"/>
      <c r="G35" s="16"/>
    </row>
    <row r="36" spans="1:7" x14ac:dyDescent="0.3">
      <c r="A36" s="12"/>
      <c r="B36" s="16"/>
      <c r="C36" s="16"/>
      <c r="D36" s="12"/>
      <c r="E36" s="12"/>
      <c r="F36" s="16"/>
      <c r="G36" s="16"/>
    </row>
    <row r="37" spans="1:7" x14ac:dyDescent="0.3">
      <c r="A37" s="12"/>
      <c r="B37" s="16"/>
      <c r="C37" s="16"/>
      <c r="D37" s="12"/>
      <c r="E37" s="12"/>
      <c r="F37" s="16"/>
      <c r="G37" s="16"/>
    </row>
    <row r="38" spans="1:7" x14ac:dyDescent="0.3">
      <c r="A38" s="12"/>
      <c r="B38" s="16"/>
      <c r="C38" s="16"/>
      <c r="D38" s="12"/>
      <c r="E38" s="12"/>
      <c r="F38" s="16"/>
      <c r="G38" s="16"/>
    </row>
    <row r="39" spans="1:7" x14ac:dyDescent="0.3">
      <c r="A39" s="12"/>
      <c r="B39" s="16"/>
      <c r="C39" s="16"/>
      <c r="D39" s="12"/>
      <c r="E39" s="12"/>
      <c r="F39" s="16"/>
      <c r="G39" s="16"/>
    </row>
    <row r="40" spans="1:7" x14ac:dyDescent="0.3">
      <c r="A40" s="12"/>
      <c r="B40" s="16"/>
      <c r="C40" s="16"/>
      <c r="D40" s="12"/>
      <c r="E40" s="12"/>
      <c r="F40" s="16"/>
      <c r="G40" s="16"/>
    </row>
    <row r="41" spans="1:7" x14ac:dyDescent="0.3">
      <c r="A41" s="12"/>
      <c r="B41" s="16"/>
      <c r="C41" s="16"/>
      <c r="D41" s="12"/>
      <c r="E41" s="12"/>
      <c r="F41" s="16"/>
      <c r="G41" s="16"/>
    </row>
    <row r="42" spans="1:7" x14ac:dyDescent="0.3">
      <c r="A42" s="12"/>
      <c r="B42" s="16"/>
      <c r="C42" s="16"/>
      <c r="D42" s="12"/>
      <c r="E42" s="12"/>
      <c r="F42" s="16"/>
      <c r="G42" s="16"/>
    </row>
    <row r="43" spans="1:7" x14ac:dyDescent="0.3">
      <c r="A43" s="12"/>
      <c r="B43" s="16"/>
      <c r="C43" s="16"/>
      <c r="D43" s="12"/>
      <c r="E43" s="12"/>
      <c r="F43" s="16"/>
      <c r="G43" s="16"/>
    </row>
    <row r="44" spans="1:7" x14ac:dyDescent="0.3">
      <c r="A44" s="12"/>
      <c r="B44" s="16"/>
      <c r="C44" s="16"/>
      <c r="D44" s="12"/>
      <c r="E44" s="12"/>
      <c r="F44" s="16"/>
      <c r="G44" s="16"/>
    </row>
    <row r="45" spans="1:7" x14ac:dyDescent="0.3">
      <c r="A45" s="12"/>
      <c r="B45" s="16"/>
      <c r="C45" s="16"/>
      <c r="D45" s="12"/>
      <c r="E45" s="12"/>
      <c r="F45" s="16"/>
      <c r="G45" s="16"/>
    </row>
    <row r="46" spans="1:7" x14ac:dyDescent="0.3">
      <c r="A46" s="12"/>
      <c r="B46" s="16"/>
      <c r="C46" s="16"/>
      <c r="D46" s="12"/>
      <c r="E46" s="12"/>
      <c r="F46" s="16"/>
      <c r="G46" s="16"/>
    </row>
    <row r="47" spans="1:7" x14ac:dyDescent="0.3">
      <c r="A47" s="12"/>
      <c r="B47" s="16"/>
      <c r="C47" s="16"/>
      <c r="D47" s="12"/>
      <c r="E47" s="12"/>
      <c r="F47" s="16"/>
      <c r="G47" s="16"/>
    </row>
    <row r="48" spans="1:7" x14ac:dyDescent="0.3">
      <c r="A48" s="12"/>
      <c r="B48" s="16"/>
      <c r="C48" s="16"/>
      <c r="D48" s="12"/>
      <c r="E48" s="12"/>
      <c r="F48" s="16"/>
      <c r="G48" s="16"/>
    </row>
    <row r="49" spans="1:7" x14ac:dyDescent="0.3">
      <c r="A49" s="12"/>
      <c r="B49" s="16"/>
      <c r="C49" s="16"/>
      <c r="D49" s="12"/>
      <c r="E49" s="12"/>
      <c r="F49" s="16"/>
      <c r="G49" s="16"/>
    </row>
    <row r="50" spans="1:7" x14ac:dyDescent="0.3">
      <c r="A50" s="12"/>
      <c r="B50" s="16"/>
      <c r="C50" s="16"/>
      <c r="D50" s="12"/>
      <c r="E50" s="12"/>
      <c r="F50" s="16"/>
      <c r="G50" s="16"/>
    </row>
    <row r="51" spans="1:7" x14ac:dyDescent="0.3">
      <c r="A51" s="12"/>
      <c r="B51" s="16"/>
      <c r="C51" s="16"/>
      <c r="D51" s="12"/>
      <c r="E51" s="12"/>
      <c r="F51" s="16"/>
      <c r="G51" s="16"/>
    </row>
    <row r="52" spans="1:7" x14ac:dyDescent="0.3">
      <c r="A52" s="12"/>
      <c r="B52" s="16"/>
      <c r="C52" s="16"/>
      <c r="D52" s="12"/>
      <c r="E52" s="12"/>
      <c r="F52" s="16"/>
      <c r="G52" s="16"/>
    </row>
    <row r="53" spans="1:7" x14ac:dyDescent="0.3">
      <c r="A53" s="12"/>
      <c r="B53" s="16"/>
      <c r="C53" s="16"/>
      <c r="D53" s="12"/>
      <c r="E53" s="12"/>
      <c r="F53" s="16"/>
      <c r="G53" s="16"/>
    </row>
    <row r="54" spans="1:7" x14ac:dyDescent="0.3">
      <c r="A54" s="12"/>
      <c r="B54" s="16"/>
      <c r="C54" s="16"/>
      <c r="D54" s="12"/>
      <c r="E54" s="12"/>
      <c r="F54" s="16"/>
      <c r="G54" s="16"/>
    </row>
    <row r="55" spans="1:7" x14ac:dyDescent="0.3">
      <c r="A55" s="12"/>
      <c r="B55" s="16"/>
      <c r="C55" s="16"/>
      <c r="D55" s="12"/>
      <c r="E55" s="12"/>
      <c r="F55" s="16"/>
      <c r="G55" s="16"/>
    </row>
    <row r="56" spans="1:7" x14ac:dyDescent="0.3">
      <c r="A56" s="12"/>
      <c r="B56" s="16"/>
      <c r="C56" s="16"/>
      <c r="D56" s="12"/>
      <c r="E56" s="12"/>
      <c r="F56" s="16"/>
      <c r="G56" s="16"/>
    </row>
    <row r="57" spans="1:7" x14ac:dyDescent="0.3">
      <c r="A57" s="12"/>
      <c r="B57" s="16"/>
      <c r="C57" s="16"/>
      <c r="D57" s="12"/>
      <c r="E57" s="12"/>
      <c r="F57" s="16"/>
      <c r="G57" s="16"/>
    </row>
    <row r="58" spans="1:7" x14ac:dyDescent="0.3">
      <c r="A58" s="12"/>
      <c r="B58" s="16"/>
      <c r="C58" s="16"/>
      <c r="D58" s="12"/>
      <c r="E58" s="12"/>
      <c r="F58" s="16"/>
      <c r="G58" s="16"/>
    </row>
  </sheetData>
  <mergeCells count="2">
    <mergeCell ref="A2:H2"/>
    <mergeCell ref="A1:H1"/>
  </mergeCells>
  <conditionalFormatting sqref="E9:E58">
    <cfRule type="cellIs" dxfId="25" priority="1" operator="equal">
      <formula>"Completed"</formula>
    </cfRule>
    <cfRule type="cellIs" dxfId="24" priority="2" operator="equal">
      <formula>"Delayed"</formula>
    </cfRule>
  </conditionalFormatting>
  <dataValidations count="1">
    <dataValidation type="list" allowBlank="1" showErrorMessage="1" errorTitle="Invalid Entry" error="Please select from the list." sqref="D9:E58" xr:uid="{00000000-0002-0000-1200-000000000000}">
      <formula1>"Not Started,In Progress,Completed,Delayed"</formula1>
    </dataValidation>
  </dataValidation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7030A0"/>
  </sheetPr>
  <dimension ref="A1:I53"/>
  <sheetViews>
    <sheetView workbookViewId="0">
      <pane ySplit="3" topLeftCell="A4" activePane="bottomLeft" state="frozen"/>
      <selection pane="bottomLeft" sqref="A1:I1"/>
    </sheetView>
  </sheetViews>
  <sheetFormatPr defaultRowHeight="14.4" x14ac:dyDescent="0.3"/>
  <cols>
    <col min="1" max="3" width="12" customWidth="1"/>
    <col min="4" max="4" width="18" customWidth="1"/>
    <col min="5" max="6" width="28" customWidth="1"/>
    <col min="7" max="7" width="24" customWidth="1"/>
    <col min="8" max="8" width="28" customWidth="1"/>
    <col min="9" max="9" width="14" customWidth="1"/>
  </cols>
  <sheetData>
    <row r="1" spans="1:9" ht="34.950000000000003" customHeight="1" x14ac:dyDescent="0.3">
      <c r="A1" s="53" t="s">
        <v>363</v>
      </c>
      <c r="B1" s="40"/>
      <c r="C1" s="40"/>
      <c r="D1" s="40"/>
      <c r="E1" s="40"/>
      <c r="F1" s="40"/>
      <c r="G1" s="40"/>
      <c r="H1" s="40"/>
      <c r="I1" s="40"/>
    </row>
    <row r="2" spans="1:9" ht="19.95" customHeight="1" x14ac:dyDescent="0.3">
      <c r="A2" s="50" t="s">
        <v>364</v>
      </c>
      <c r="B2" s="40"/>
      <c r="C2" s="40"/>
      <c r="D2" s="40"/>
      <c r="E2" s="40"/>
      <c r="F2" s="40"/>
      <c r="G2" s="40"/>
      <c r="H2" s="40"/>
      <c r="I2" s="40"/>
    </row>
    <row r="3" spans="1:9" ht="30" customHeight="1" x14ac:dyDescent="0.3">
      <c r="A3" s="15" t="s">
        <v>346</v>
      </c>
      <c r="B3" s="15" t="s">
        <v>273</v>
      </c>
      <c r="C3" s="15" t="s">
        <v>129</v>
      </c>
      <c r="D3" s="15" t="s">
        <v>358</v>
      </c>
      <c r="E3" s="15" t="s">
        <v>365</v>
      </c>
      <c r="F3" s="15" t="s">
        <v>366</v>
      </c>
      <c r="G3" s="15" t="s">
        <v>367</v>
      </c>
      <c r="H3" s="15" t="s">
        <v>368</v>
      </c>
      <c r="I3" s="15" t="s">
        <v>362</v>
      </c>
    </row>
    <row r="4" spans="1:9" x14ac:dyDescent="0.3">
      <c r="A4" s="38">
        <v>46251</v>
      </c>
      <c r="B4" s="16" t="s">
        <v>369</v>
      </c>
      <c r="C4" s="16" t="s">
        <v>130</v>
      </c>
      <c r="D4" s="16" t="s">
        <v>321</v>
      </c>
      <c r="E4" s="16" t="s">
        <v>370</v>
      </c>
      <c r="F4" s="16" t="s">
        <v>371</v>
      </c>
      <c r="G4" s="16"/>
      <c r="H4" s="16"/>
      <c r="I4" s="16"/>
    </row>
    <row r="5" spans="1:9" x14ac:dyDescent="0.3">
      <c r="A5" s="12"/>
      <c r="B5" s="16"/>
      <c r="C5" s="16"/>
      <c r="D5" s="16"/>
      <c r="E5" s="16"/>
      <c r="F5" s="16"/>
      <c r="G5" s="16"/>
      <c r="H5" s="16"/>
      <c r="I5" s="16"/>
    </row>
    <row r="6" spans="1:9" x14ac:dyDescent="0.3">
      <c r="A6" s="12"/>
      <c r="B6" s="16"/>
      <c r="C6" s="16"/>
      <c r="D6" s="16"/>
      <c r="E6" s="16"/>
      <c r="F6" s="16"/>
      <c r="G6" s="16"/>
      <c r="H6" s="16"/>
      <c r="I6" s="16"/>
    </row>
    <row r="7" spans="1:9" x14ac:dyDescent="0.3">
      <c r="A7" s="12"/>
      <c r="B7" s="16"/>
      <c r="C7" s="16"/>
      <c r="D7" s="16"/>
      <c r="E7" s="16"/>
      <c r="F7" s="16"/>
      <c r="G7" s="16"/>
      <c r="H7" s="16"/>
      <c r="I7" s="16"/>
    </row>
    <row r="8" spans="1:9" x14ac:dyDescent="0.3">
      <c r="A8" s="12"/>
      <c r="B8" s="16"/>
      <c r="C8" s="16"/>
      <c r="D8" s="16"/>
      <c r="E8" s="16"/>
      <c r="F8" s="16"/>
      <c r="G8" s="16"/>
      <c r="H8" s="16"/>
      <c r="I8" s="16"/>
    </row>
    <row r="9" spans="1:9" x14ac:dyDescent="0.3">
      <c r="A9" s="12"/>
      <c r="B9" s="16"/>
      <c r="C9" s="16"/>
      <c r="D9" s="16"/>
      <c r="E9" s="16"/>
      <c r="F9" s="16"/>
      <c r="G9" s="16"/>
      <c r="H9" s="16"/>
      <c r="I9" s="16"/>
    </row>
    <row r="10" spans="1:9" x14ac:dyDescent="0.3">
      <c r="A10" s="12"/>
      <c r="B10" s="16"/>
      <c r="C10" s="16"/>
      <c r="D10" s="16"/>
      <c r="E10" s="16"/>
      <c r="F10" s="16"/>
      <c r="G10" s="16"/>
      <c r="H10" s="16"/>
      <c r="I10" s="16"/>
    </row>
    <row r="11" spans="1:9" x14ac:dyDescent="0.3">
      <c r="A11" s="12"/>
      <c r="B11" s="16"/>
      <c r="C11" s="16"/>
      <c r="D11" s="16"/>
      <c r="E11" s="16"/>
      <c r="F11" s="16"/>
      <c r="G11" s="16"/>
      <c r="H11" s="16"/>
      <c r="I11" s="16"/>
    </row>
    <row r="12" spans="1:9" x14ac:dyDescent="0.3">
      <c r="A12" s="12"/>
      <c r="B12" s="16"/>
      <c r="C12" s="16"/>
      <c r="D12" s="16"/>
      <c r="E12" s="16"/>
      <c r="F12" s="16"/>
      <c r="G12" s="16"/>
      <c r="H12" s="16"/>
      <c r="I12" s="16"/>
    </row>
    <row r="13" spans="1:9" x14ac:dyDescent="0.3">
      <c r="A13" s="12"/>
      <c r="B13" s="16"/>
      <c r="C13" s="16"/>
      <c r="D13" s="16"/>
      <c r="E13" s="16"/>
      <c r="F13" s="16"/>
      <c r="G13" s="16"/>
      <c r="H13" s="16"/>
      <c r="I13" s="16"/>
    </row>
    <row r="14" spans="1:9" x14ac:dyDescent="0.3">
      <c r="A14" s="12"/>
      <c r="B14" s="16"/>
      <c r="C14" s="16"/>
      <c r="D14" s="16"/>
      <c r="E14" s="16"/>
      <c r="F14" s="16"/>
      <c r="G14" s="16"/>
      <c r="H14" s="16"/>
      <c r="I14" s="16"/>
    </row>
    <row r="15" spans="1:9" x14ac:dyDescent="0.3">
      <c r="A15" s="12"/>
      <c r="B15" s="16"/>
      <c r="C15" s="16"/>
      <c r="D15" s="16"/>
      <c r="E15" s="16"/>
      <c r="F15" s="16"/>
      <c r="G15" s="16"/>
      <c r="H15" s="16"/>
      <c r="I15" s="16"/>
    </row>
    <row r="16" spans="1:9" x14ac:dyDescent="0.3">
      <c r="A16" s="12"/>
      <c r="B16" s="16"/>
      <c r="C16" s="16"/>
      <c r="D16" s="16"/>
      <c r="E16" s="16"/>
      <c r="F16" s="16"/>
      <c r="G16" s="16"/>
      <c r="H16" s="16"/>
      <c r="I16" s="16"/>
    </row>
    <row r="17" spans="1:9" x14ac:dyDescent="0.3">
      <c r="A17" s="12"/>
      <c r="B17" s="16"/>
      <c r="C17" s="16"/>
      <c r="D17" s="16"/>
      <c r="E17" s="16"/>
      <c r="F17" s="16"/>
      <c r="G17" s="16"/>
      <c r="H17" s="16"/>
      <c r="I17" s="16"/>
    </row>
    <row r="18" spans="1:9" x14ac:dyDescent="0.3">
      <c r="A18" s="12"/>
      <c r="B18" s="16"/>
      <c r="C18" s="16"/>
      <c r="D18" s="16"/>
      <c r="E18" s="16"/>
      <c r="F18" s="16"/>
      <c r="G18" s="16"/>
      <c r="H18" s="16"/>
      <c r="I18" s="16"/>
    </row>
    <row r="19" spans="1:9" x14ac:dyDescent="0.3">
      <c r="A19" s="12"/>
      <c r="B19" s="16"/>
      <c r="C19" s="16"/>
      <c r="D19" s="16"/>
      <c r="E19" s="16"/>
      <c r="F19" s="16"/>
      <c r="G19" s="16"/>
      <c r="H19" s="16"/>
      <c r="I19" s="16"/>
    </row>
    <row r="20" spans="1:9" x14ac:dyDescent="0.3">
      <c r="A20" s="12"/>
      <c r="B20" s="16"/>
      <c r="C20" s="16"/>
      <c r="D20" s="16"/>
      <c r="E20" s="16"/>
      <c r="F20" s="16"/>
      <c r="G20" s="16"/>
      <c r="H20" s="16"/>
      <c r="I20" s="16"/>
    </row>
    <row r="21" spans="1:9" x14ac:dyDescent="0.3">
      <c r="A21" s="12"/>
      <c r="B21" s="16"/>
      <c r="C21" s="16"/>
      <c r="D21" s="16"/>
      <c r="E21" s="16"/>
      <c r="F21" s="16"/>
      <c r="G21" s="16"/>
      <c r="H21" s="16"/>
      <c r="I21" s="16"/>
    </row>
    <row r="22" spans="1:9" x14ac:dyDescent="0.3">
      <c r="A22" s="12"/>
      <c r="B22" s="16"/>
      <c r="C22" s="16"/>
      <c r="D22" s="16"/>
      <c r="E22" s="16"/>
      <c r="F22" s="16"/>
      <c r="G22" s="16"/>
      <c r="H22" s="16"/>
      <c r="I22" s="16"/>
    </row>
    <row r="23" spans="1:9" x14ac:dyDescent="0.3">
      <c r="A23" s="12"/>
      <c r="B23" s="16"/>
      <c r="C23" s="16"/>
      <c r="D23" s="16"/>
      <c r="E23" s="16"/>
      <c r="F23" s="16"/>
      <c r="G23" s="16"/>
      <c r="H23" s="16"/>
      <c r="I23" s="16"/>
    </row>
    <row r="24" spans="1:9" x14ac:dyDescent="0.3">
      <c r="A24" s="12"/>
      <c r="B24" s="16"/>
      <c r="C24" s="16"/>
      <c r="D24" s="16"/>
      <c r="E24" s="16"/>
      <c r="F24" s="16"/>
      <c r="G24" s="16"/>
      <c r="H24" s="16"/>
      <c r="I24" s="16"/>
    </row>
    <row r="25" spans="1:9" x14ac:dyDescent="0.3">
      <c r="A25" s="12"/>
      <c r="B25" s="16"/>
      <c r="C25" s="16"/>
      <c r="D25" s="16"/>
      <c r="E25" s="16"/>
      <c r="F25" s="16"/>
      <c r="G25" s="16"/>
      <c r="H25" s="16"/>
      <c r="I25" s="16"/>
    </row>
    <row r="26" spans="1:9" x14ac:dyDescent="0.3">
      <c r="A26" s="12"/>
      <c r="B26" s="16"/>
      <c r="C26" s="16"/>
      <c r="D26" s="16"/>
      <c r="E26" s="16"/>
      <c r="F26" s="16"/>
      <c r="G26" s="16"/>
      <c r="H26" s="16"/>
      <c r="I26" s="16"/>
    </row>
    <row r="27" spans="1:9" x14ac:dyDescent="0.3">
      <c r="A27" s="12"/>
      <c r="B27" s="16"/>
      <c r="C27" s="16"/>
      <c r="D27" s="16"/>
      <c r="E27" s="16"/>
      <c r="F27" s="16"/>
      <c r="G27" s="16"/>
      <c r="H27" s="16"/>
      <c r="I27" s="16"/>
    </row>
    <row r="28" spans="1:9" x14ac:dyDescent="0.3">
      <c r="A28" s="12"/>
      <c r="B28" s="16"/>
      <c r="C28" s="16"/>
      <c r="D28" s="16"/>
      <c r="E28" s="16"/>
      <c r="F28" s="16"/>
      <c r="G28" s="16"/>
      <c r="H28" s="16"/>
      <c r="I28" s="16"/>
    </row>
    <row r="29" spans="1:9" x14ac:dyDescent="0.3">
      <c r="A29" s="12"/>
      <c r="B29" s="16"/>
      <c r="C29" s="16"/>
      <c r="D29" s="16"/>
      <c r="E29" s="16"/>
      <c r="F29" s="16"/>
      <c r="G29" s="16"/>
      <c r="H29" s="16"/>
      <c r="I29" s="16"/>
    </row>
    <row r="30" spans="1:9" x14ac:dyDescent="0.3">
      <c r="A30" s="12"/>
      <c r="B30" s="16"/>
      <c r="C30" s="16"/>
      <c r="D30" s="16"/>
      <c r="E30" s="16"/>
      <c r="F30" s="16"/>
      <c r="G30" s="16"/>
      <c r="H30" s="16"/>
      <c r="I30" s="16"/>
    </row>
    <row r="31" spans="1:9" x14ac:dyDescent="0.3">
      <c r="A31" s="12"/>
      <c r="B31" s="16"/>
      <c r="C31" s="16"/>
      <c r="D31" s="16"/>
      <c r="E31" s="16"/>
      <c r="F31" s="16"/>
      <c r="G31" s="16"/>
      <c r="H31" s="16"/>
      <c r="I31" s="16"/>
    </row>
    <row r="32" spans="1:9" x14ac:dyDescent="0.3">
      <c r="A32" s="12"/>
      <c r="B32" s="16"/>
      <c r="C32" s="16"/>
      <c r="D32" s="16"/>
      <c r="E32" s="16"/>
      <c r="F32" s="16"/>
      <c r="G32" s="16"/>
      <c r="H32" s="16"/>
      <c r="I32" s="16"/>
    </row>
    <row r="33" spans="1:9" x14ac:dyDescent="0.3">
      <c r="A33" s="12"/>
      <c r="B33" s="16"/>
      <c r="C33" s="16"/>
      <c r="D33" s="16"/>
      <c r="E33" s="16"/>
      <c r="F33" s="16"/>
      <c r="G33" s="16"/>
      <c r="H33" s="16"/>
      <c r="I33" s="16"/>
    </row>
    <row r="34" spans="1:9" x14ac:dyDescent="0.3">
      <c r="A34" s="12"/>
      <c r="B34" s="16"/>
      <c r="C34" s="16"/>
      <c r="D34" s="16"/>
      <c r="E34" s="16"/>
      <c r="F34" s="16"/>
      <c r="G34" s="16"/>
      <c r="H34" s="16"/>
      <c r="I34" s="16"/>
    </row>
    <row r="35" spans="1:9" x14ac:dyDescent="0.3">
      <c r="A35" s="12"/>
      <c r="B35" s="16"/>
      <c r="C35" s="16"/>
      <c r="D35" s="16"/>
      <c r="E35" s="16"/>
      <c r="F35" s="16"/>
      <c r="G35" s="16"/>
      <c r="H35" s="16"/>
      <c r="I35" s="16"/>
    </row>
    <row r="36" spans="1:9" x14ac:dyDescent="0.3">
      <c r="A36" s="12"/>
      <c r="B36" s="16"/>
      <c r="C36" s="16"/>
      <c r="D36" s="16"/>
      <c r="E36" s="16"/>
      <c r="F36" s="16"/>
      <c r="G36" s="16"/>
      <c r="H36" s="16"/>
      <c r="I36" s="16"/>
    </row>
    <row r="37" spans="1:9" x14ac:dyDescent="0.3">
      <c r="A37" s="12"/>
      <c r="B37" s="16"/>
      <c r="C37" s="16"/>
      <c r="D37" s="16"/>
      <c r="E37" s="16"/>
      <c r="F37" s="16"/>
      <c r="G37" s="16"/>
      <c r="H37" s="16"/>
      <c r="I37" s="16"/>
    </row>
    <row r="38" spans="1:9" x14ac:dyDescent="0.3">
      <c r="A38" s="12"/>
      <c r="B38" s="16"/>
      <c r="C38" s="16"/>
      <c r="D38" s="16"/>
      <c r="E38" s="16"/>
      <c r="F38" s="16"/>
      <c r="G38" s="16"/>
      <c r="H38" s="16"/>
      <c r="I38" s="16"/>
    </row>
    <row r="39" spans="1:9" x14ac:dyDescent="0.3">
      <c r="A39" s="12"/>
      <c r="B39" s="16"/>
      <c r="C39" s="16"/>
      <c r="D39" s="16"/>
      <c r="E39" s="16"/>
      <c r="F39" s="16"/>
      <c r="G39" s="16"/>
      <c r="H39" s="16"/>
      <c r="I39" s="16"/>
    </row>
    <row r="40" spans="1:9" x14ac:dyDescent="0.3">
      <c r="A40" s="12"/>
      <c r="B40" s="16"/>
      <c r="C40" s="16"/>
      <c r="D40" s="16"/>
      <c r="E40" s="16"/>
      <c r="F40" s="16"/>
      <c r="G40" s="16"/>
      <c r="H40" s="16"/>
      <c r="I40" s="16"/>
    </row>
    <row r="41" spans="1:9" x14ac:dyDescent="0.3">
      <c r="A41" s="12"/>
      <c r="B41" s="16"/>
      <c r="C41" s="16"/>
      <c r="D41" s="16"/>
      <c r="E41" s="16"/>
      <c r="F41" s="16"/>
      <c r="G41" s="16"/>
      <c r="H41" s="16"/>
      <c r="I41" s="16"/>
    </row>
    <row r="42" spans="1:9" x14ac:dyDescent="0.3">
      <c r="A42" s="12"/>
      <c r="B42" s="16"/>
      <c r="C42" s="16"/>
      <c r="D42" s="16"/>
      <c r="E42" s="16"/>
      <c r="F42" s="16"/>
      <c r="G42" s="16"/>
      <c r="H42" s="16"/>
      <c r="I42" s="16"/>
    </row>
    <row r="43" spans="1:9" x14ac:dyDescent="0.3">
      <c r="A43" s="12"/>
      <c r="B43" s="16"/>
      <c r="C43" s="16"/>
      <c r="D43" s="16"/>
      <c r="E43" s="16"/>
      <c r="F43" s="16"/>
      <c r="G43" s="16"/>
      <c r="H43" s="16"/>
      <c r="I43" s="16"/>
    </row>
    <row r="44" spans="1:9" x14ac:dyDescent="0.3">
      <c r="A44" s="12"/>
      <c r="B44" s="16"/>
      <c r="C44" s="16"/>
      <c r="D44" s="16"/>
      <c r="E44" s="16"/>
      <c r="F44" s="16"/>
      <c r="G44" s="16"/>
      <c r="H44" s="16"/>
      <c r="I44" s="16"/>
    </row>
    <row r="45" spans="1:9" x14ac:dyDescent="0.3">
      <c r="A45" s="12"/>
      <c r="B45" s="16"/>
      <c r="C45" s="16"/>
      <c r="D45" s="16"/>
      <c r="E45" s="16"/>
      <c r="F45" s="16"/>
      <c r="G45" s="16"/>
      <c r="H45" s="16"/>
      <c r="I45" s="16"/>
    </row>
    <row r="46" spans="1:9" x14ac:dyDescent="0.3">
      <c r="A46" s="12"/>
      <c r="B46" s="16"/>
      <c r="C46" s="16"/>
      <c r="D46" s="16"/>
      <c r="E46" s="16"/>
      <c r="F46" s="16"/>
      <c r="G46" s="16"/>
      <c r="H46" s="16"/>
      <c r="I46" s="16"/>
    </row>
    <row r="47" spans="1:9" x14ac:dyDescent="0.3">
      <c r="A47" s="12"/>
      <c r="B47" s="16"/>
      <c r="C47" s="16"/>
      <c r="D47" s="16"/>
      <c r="E47" s="16"/>
      <c r="F47" s="16"/>
      <c r="G47" s="16"/>
      <c r="H47" s="16"/>
      <c r="I47" s="16"/>
    </row>
    <row r="48" spans="1:9" x14ac:dyDescent="0.3">
      <c r="A48" s="12"/>
      <c r="B48" s="16"/>
      <c r="C48" s="16"/>
      <c r="D48" s="16"/>
      <c r="E48" s="16"/>
      <c r="F48" s="16"/>
      <c r="G48" s="16"/>
      <c r="H48" s="16"/>
      <c r="I48" s="16"/>
    </row>
    <row r="49" spans="1:9" x14ac:dyDescent="0.3">
      <c r="A49" s="12"/>
      <c r="B49" s="16"/>
      <c r="C49" s="16"/>
      <c r="D49" s="16"/>
      <c r="E49" s="16"/>
      <c r="F49" s="16"/>
      <c r="G49" s="16"/>
      <c r="H49" s="16"/>
      <c r="I49" s="16"/>
    </row>
    <row r="50" spans="1:9" x14ac:dyDescent="0.3">
      <c r="A50" s="12"/>
      <c r="B50" s="16"/>
      <c r="C50" s="16"/>
      <c r="D50" s="16"/>
      <c r="E50" s="16"/>
      <c r="F50" s="16"/>
      <c r="G50" s="16"/>
      <c r="H50" s="16"/>
      <c r="I50" s="16"/>
    </row>
    <row r="51" spans="1:9" x14ac:dyDescent="0.3">
      <c r="A51" s="12"/>
      <c r="B51" s="16"/>
      <c r="C51" s="16"/>
      <c r="D51" s="16"/>
      <c r="E51" s="16"/>
      <c r="F51" s="16"/>
      <c r="G51" s="16"/>
      <c r="H51" s="16"/>
      <c r="I51" s="16"/>
    </row>
    <row r="52" spans="1:9" x14ac:dyDescent="0.3">
      <c r="A52" s="12"/>
      <c r="B52" s="16"/>
      <c r="C52" s="16"/>
      <c r="D52" s="16"/>
      <c r="E52" s="16"/>
      <c r="F52" s="16"/>
      <c r="G52" s="16"/>
      <c r="H52" s="16"/>
      <c r="I52" s="16"/>
    </row>
    <row r="53" spans="1:9" x14ac:dyDescent="0.3">
      <c r="A53" s="12"/>
      <c r="B53" s="16"/>
      <c r="C53" s="16"/>
      <c r="D53" s="16"/>
      <c r="E53" s="16"/>
      <c r="F53" s="16"/>
      <c r="G53" s="16"/>
      <c r="H53" s="16"/>
      <c r="I53" s="16"/>
    </row>
  </sheetData>
  <mergeCells count="2">
    <mergeCell ref="A1:I1"/>
    <mergeCell ref="A2:I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ED7D31"/>
  </sheetPr>
  <dimension ref="A1:I53"/>
  <sheetViews>
    <sheetView workbookViewId="0">
      <pane ySplit="3" topLeftCell="A4" activePane="bottomLeft" state="frozen"/>
      <selection pane="bottomLeft" sqref="A1:H1"/>
    </sheetView>
  </sheetViews>
  <sheetFormatPr defaultRowHeight="14.4" x14ac:dyDescent="0.3"/>
  <cols>
    <col min="1" max="1" width="12" customWidth="1"/>
    <col min="2" max="2" width="20" customWidth="1"/>
    <col min="3" max="5" width="14" customWidth="1"/>
    <col min="6" max="7" width="16" customWidth="1"/>
    <col min="8" max="8" width="14" customWidth="1"/>
    <col min="9" max="9" width="28" customWidth="1"/>
  </cols>
  <sheetData>
    <row r="1" spans="1:9" ht="34.950000000000003" customHeight="1" x14ac:dyDescent="0.3">
      <c r="A1" s="53" t="s">
        <v>372</v>
      </c>
      <c r="B1" s="40"/>
      <c r="C1" s="40"/>
      <c r="D1" s="40"/>
      <c r="E1" s="40"/>
      <c r="F1" s="40"/>
      <c r="G1" s="40"/>
      <c r="H1" s="40"/>
    </row>
    <row r="2" spans="1:9" ht="19.95" customHeight="1" x14ac:dyDescent="0.3">
      <c r="A2" s="50" t="s">
        <v>373</v>
      </c>
      <c r="B2" s="40"/>
      <c r="C2" s="40"/>
      <c r="D2" s="40"/>
      <c r="E2" s="40"/>
      <c r="F2" s="40"/>
      <c r="G2" s="40"/>
      <c r="H2" s="40"/>
    </row>
    <row r="3" spans="1:9" ht="30" customHeight="1" x14ac:dyDescent="0.3">
      <c r="A3" s="15" t="s">
        <v>151</v>
      </c>
      <c r="B3" s="15" t="s">
        <v>184</v>
      </c>
      <c r="C3" s="15" t="s">
        <v>273</v>
      </c>
      <c r="D3" s="15" t="s">
        <v>374</v>
      </c>
      <c r="E3" s="15" t="s">
        <v>375</v>
      </c>
      <c r="F3" s="15" t="s">
        <v>376</v>
      </c>
      <c r="G3" s="15" t="s">
        <v>377</v>
      </c>
      <c r="H3" s="15" t="s">
        <v>378</v>
      </c>
      <c r="I3" s="15" t="s">
        <v>164</v>
      </c>
    </row>
    <row r="4" spans="1:9" x14ac:dyDescent="0.3">
      <c r="A4" s="12" t="s">
        <v>165</v>
      </c>
      <c r="B4" s="17" t="str">
        <f t="shared" ref="B4:B35" si="0">IF(A4="","",IFERROR(VLOOKUP(A4,StudentLookup,5,FALSE),"Not Found"))</f>
        <v>Rhianne Ken S. Rama</v>
      </c>
      <c r="C4" s="19" t="str">
        <f t="shared" ref="C4:C35" si="1">IF(A4="","",Subject)</f>
        <v>Mathematics</v>
      </c>
      <c r="D4" s="38">
        <v>46249</v>
      </c>
      <c r="E4" s="12">
        <v>4</v>
      </c>
      <c r="F4" s="12">
        <v>5</v>
      </c>
      <c r="G4" s="12">
        <v>4</v>
      </c>
      <c r="H4" s="22">
        <f t="shared" ref="H4:H35" si="2">IF(OR(E4="",F4="",G4=""),"",ROUND((E4+F4+G4)/3,1))</f>
        <v>4.3</v>
      </c>
      <c r="I4" s="11"/>
    </row>
    <row r="5" spans="1:9" x14ac:dyDescent="0.3">
      <c r="A5" s="12"/>
      <c r="B5" s="17" t="str">
        <f t="shared" si="0"/>
        <v/>
      </c>
      <c r="C5" s="19" t="str">
        <f t="shared" si="1"/>
        <v/>
      </c>
      <c r="D5" s="12"/>
      <c r="E5" s="12"/>
      <c r="F5" s="12"/>
      <c r="G5" s="12"/>
      <c r="H5" s="22" t="str">
        <f t="shared" si="2"/>
        <v/>
      </c>
      <c r="I5" s="11"/>
    </row>
    <row r="6" spans="1:9" x14ac:dyDescent="0.3">
      <c r="A6" s="12"/>
      <c r="B6" s="17" t="str">
        <f t="shared" si="0"/>
        <v/>
      </c>
      <c r="C6" s="19" t="str">
        <f t="shared" si="1"/>
        <v/>
      </c>
      <c r="D6" s="12"/>
      <c r="E6" s="12"/>
      <c r="F6" s="12"/>
      <c r="G6" s="12"/>
      <c r="H6" s="22" t="str">
        <f t="shared" si="2"/>
        <v/>
      </c>
      <c r="I6" s="11"/>
    </row>
    <row r="7" spans="1:9" x14ac:dyDescent="0.3">
      <c r="A7" s="12"/>
      <c r="B7" s="17" t="str">
        <f t="shared" si="0"/>
        <v/>
      </c>
      <c r="C7" s="19" t="str">
        <f t="shared" si="1"/>
        <v/>
      </c>
      <c r="D7" s="12"/>
      <c r="E7" s="12"/>
      <c r="F7" s="12"/>
      <c r="G7" s="12"/>
      <c r="H7" s="22" t="str">
        <f t="shared" si="2"/>
        <v/>
      </c>
      <c r="I7" s="11"/>
    </row>
    <row r="8" spans="1:9" x14ac:dyDescent="0.3">
      <c r="A8" s="12"/>
      <c r="B8" s="17" t="str">
        <f t="shared" si="0"/>
        <v/>
      </c>
      <c r="C8" s="19" t="str">
        <f t="shared" si="1"/>
        <v/>
      </c>
      <c r="D8" s="12"/>
      <c r="E8" s="12"/>
      <c r="F8" s="12"/>
      <c r="G8" s="12"/>
      <c r="H8" s="22" t="str">
        <f t="shared" si="2"/>
        <v/>
      </c>
      <c r="I8" s="11"/>
    </row>
    <row r="9" spans="1:9" x14ac:dyDescent="0.3">
      <c r="A9" s="12"/>
      <c r="B9" s="17" t="str">
        <f t="shared" si="0"/>
        <v/>
      </c>
      <c r="C9" s="19" t="str">
        <f t="shared" si="1"/>
        <v/>
      </c>
      <c r="D9" s="12"/>
      <c r="E9" s="12"/>
      <c r="F9" s="12"/>
      <c r="G9" s="12"/>
      <c r="H9" s="22" t="str">
        <f t="shared" si="2"/>
        <v/>
      </c>
      <c r="I9" s="11"/>
    </row>
    <row r="10" spans="1:9" x14ac:dyDescent="0.3">
      <c r="A10" s="12"/>
      <c r="B10" s="17" t="str">
        <f t="shared" si="0"/>
        <v/>
      </c>
      <c r="C10" s="19" t="str">
        <f t="shared" si="1"/>
        <v/>
      </c>
      <c r="D10" s="12"/>
      <c r="E10" s="12"/>
      <c r="F10" s="12"/>
      <c r="G10" s="12"/>
      <c r="H10" s="22" t="str">
        <f t="shared" si="2"/>
        <v/>
      </c>
      <c r="I10" s="11"/>
    </row>
    <row r="11" spans="1:9" x14ac:dyDescent="0.3">
      <c r="A11" s="12"/>
      <c r="B11" s="17" t="str">
        <f t="shared" si="0"/>
        <v/>
      </c>
      <c r="C11" s="19" t="str">
        <f t="shared" si="1"/>
        <v/>
      </c>
      <c r="D11" s="12"/>
      <c r="E11" s="12"/>
      <c r="F11" s="12"/>
      <c r="G11" s="12"/>
      <c r="H11" s="22" t="str">
        <f t="shared" si="2"/>
        <v/>
      </c>
      <c r="I11" s="11"/>
    </row>
    <row r="12" spans="1:9" x14ac:dyDescent="0.3">
      <c r="A12" s="12"/>
      <c r="B12" s="17" t="str">
        <f t="shared" si="0"/>
        <v/>
      </c>
      <c r="C12" s="19" t="str">
        <f t="shared" si="1"/>
        <v/>
      </c>
      <c r="D12" s="12"/>
      <c r="E12" s="12"/>
      <c r="F12" s="12"/>
      <c r="G12" s="12"/>
      <c r="H12" s="22" t="str">
        <f t="shared" si="2"/>
        <v/>
      </c>
      <c r="I12" s="11"/>
    </row>
    <row r="13" spans="1:9" x14ac:dyDescent="0.3">
      <c r="A13" s="12"/>
      <c r="B13" s="17" t="str">
        <f t="shared" si="0"/>
        <v/>
      </c>
      <c r="C13" s="19" t="str">
        <f t="shared" si="1"/>
        <v/>
      </c>
      <c r="D13" s="12"/>
      <c r="E13" s="12"/>
      <c r="F13" s="12"/>
      <c r="G13" s="12"/>
      <c r="H13" s="22" t="str">
        <f t="shared" si="2"/>
        <v/>
      </c>
      <c r="I13" s="11"/>
    </row>
    <row r="14" spans="1:9" x14ac:dyDescent="0.3">
      <c r="A14" s="12"/>
      <c r="B14" s="17" t="str">
        <f t="shared" si="0"/>
        <v/>
      </c>
      <c r="C14" s="19" t="str">
        <f t="shared" si="1"/>
        <v/>
      </c>
      <c r="D14" s="12"/>
      <c r="E14" s="12"/>
      <c r="F14" s="12"/>
      <c r="G14" s="12"/>
      <c r="H14" s="22" t="str">
        <f t="shared" si="2"/>
        <v/>
      </c>
      <c r="I14" s="11"/>
    </row>
    <row r="15" spans="1:9" x14ac:dyDescent="0.3">
      <c r="A15" s="12"/>
      <c r="B15" s="17" t="str">
        <f t="shared" si="0"/>
        <v/>
      </c>
      <c r="C15" s="19" t="str">
        <f t="shared" si="1"/>
        <v/>
      </c>
      <c r="D15" s="12"/>
      <c r="E15" s="12"/>
      <c r="F15" s="12"/>
      <c r="G15" s="12"/>
      <c r="H15" s="22" t="str">
        <f t="shared" si="2"/>
        <v/>
      </c>
      <c r="I15" s="11"/>
    </row>
    <row r="16" spans="1:9" x14ac:dyDescent="0.3">
      <c r="A16" s="12"/>
      <c r="B16" s="17" t="str">
        <f t="shared" si="0"/>
        <v/>
      </c>
      <c r="C16" s="19" t="str">
        <f t="shared" si="1"/>
        <v/>
      </c>
      <c r="D16" s="12"/>
      <c r="E16" s="12"/>
      <c r="F16" s="12"/>
      <c r="G16" s="12"/>
      <c r="H16" s="22" t="str">
        <f t="shared" si="2"/>
        <v/>
      </c>
      <c r="I16" s="11"/>
    </row>
    <row r="17" spans="1:9" x14ac:dyDescent="0.3">
      <c r="A17" s="12"/>
      <c r="B17" s="17" t="str">
        <f t="shared" si="0"/>
        <v/>
      </c>
      <c r="C17" s="19" t="str">
        <f t="shared" si="1"/>
        <v/>
      </c>
      <c r="D17" s="12"/>
      <c r="E17" s="12"/>
      <c r="F17" s="12"/>
      <c r="G17" s="12"/>
      <c r="H17" s="22" t="str">
        <f t="shared" si="2"/>
        <v/>
      </c>
      <c r="I17" s="11"/>
    </row>
    <row r="18" spans="1:9" x14ac:dyDescent="0.3">
      <c r="A18" s="12"/>
      <c r="B18" s="17" t="str">
        <f t="shared" si="0"/>
        <v/>
      </c>
      <c r="C18" s="19" t="str">
        <f t="shared" si="1"/>
        <v/>
      </c>
      <c r="D18" s="12"/>
      <c r="E18" s="12"/>
      <c r="F18" s="12"/>
      <c r="G18" s="12"/>
      <c r="H18" s="22" t="str">
        <f t="shared" si="2"/>
        <v/>
      </c>
      <c r="I18" s="11"/>
    </row>
    <row r="19" spans="1:9" x14ac:dyDescent="0.3">
      <c r="A19" s="12"/>
      <c r="B19" s="17" t="str">
        <f t="shared" si="0"/>
        <v/>
      </c>
      <c r="C19" s="19" t="str">
        <f t="shared" si="1"/>
        <v/>
      </c>
      <c r="D19" s="12"/>
      <c r="E19" s="12"/>
      <c r="F19" s="12"/>
      <c r="G19" s="12"/>
      <c r="H19" s="22" t="str">
        <f t="shared" si="2"/>
        <v/>
      </c>
      <c r="I19" s="11"/>
    </row>
    <row r="20" spans="1:9" x14ac:dyDescent="0.3">
      <c r="A20" s="12"/>
      <c r="B20" s="17" t="str">
        <f t="shared" si="0"/>
        <v/>
      </c>
      <c r="C20" s="19" t="str">
        <f t="shared" si="1"/>
        <v/>
      </c>
      <c r="D20" s="12"/>
      <c r="E20" s="12"/>
      <c r="F20" s="12"/>
      <c r="G20" s="12"/>
      <c r="H20" s="22" t="str">
        <f t="shared" si="2"/>
        <v/>
      </c>
      <c r="I20" s="11"/>
    </row>
    <row r="21" spans="1:9" x14ac:dyDescent="0.3">
      <c r="A21" s="12"/>
      <c r="B21" s="17" t="str">
        <f t="shared" si="0"/>
        <v/>
      </c>
      <c r="C21" s="19" t="str">
        <f t="shared" si="1"/>
        <v/>
      </c>
      <c r="D21" s="12"/>
      <c r="E21" s="12"/>
      <c r="F21" s="12"/>
      <c r="G21" s="12"/>
      <c r="H21" s="22" t="str">
        <f t="shared" si="2"/>
        <v/>
      </c>
      <c r="I21" s="11"/>
    </row>
    <row r="22" spans="1:9" x14ac:dyDescent="0.3">
      <c r="A22" s="12"/>
      <c r="B22" s="17" t="str">
        <f t="shared" si="0"/>
        <v/>
      </c>
      <c r="C22" s="19" t="str">
        <f t="shared" si="1"/>
        <v/>
      </c>
      <c r="D22" s="12"/>
      <c r="E22" s="12"/>
      <c r="F22" s="12"/>
      <c r="G22" s="12"/>
      <c r="H22" s="22" t="str">
        <f t="shared" si="2"/>
        <v/>
      </c>
      <c r="I22" s="11"/>
    </row>
    <row r="23" spans="1:9" x14ac:dyDescent="0.3">
      <c r="A23" s="12"/>
      <c r="B23" s="17" t="str">
        <f t="shared" si="0"/>
        <v/>
      </c>
      <c r="C23" s="19" t="str">
        <f t="shared" si="1"/>
        <v/>
      </c>
      <c r="D23" s="12"/>
      <c r="E23" s="12"/>
      <c r="F23" s="12"/>
      <c r="G23" s="12"/>
      <c r="H23" s="22" t="str">
        <f t="shared" si="2"/>
        <v/>
      </c>
      <c r="I23" s="11"/>
    </row>
    <row r="24" spans="1:9" x14ac:dyDescent="0.3">
      <c r="A24" s="12"/>
      <c r="B24" s="17" t="str">
        <f t="shared" si="0"/>
        <v/>
      </c>
      <c r="C24" s="19" t="str">
        <f t="shared" si="1"/>
        <v/>
      </c>
      <c r="D24" s="12"/>
      <c r="E24" s="12"/>
      <c r="F24" s="12"/>
      <c r="G24" s="12"/>
      <c r="H24" s="22" t="str">
        <f t="shared" si="2"/>
        <v/>
      </c>
      <c r="I24" s="11"/>
    </row>
    <row r="25" spans="1:9" x14ac:dyDescent="0.3">
      <c r="A25" s="12"/>
      <c r="B25" s="17" t="str">
        <f t="shared" si="0"/>
        <v/>
      </c>
      <c r="C25" s="19" t="str">
        <f t="shared" si="1"/>
        <v/>
      </c>
      <c r="D25" s="12"/>
      <c r="E25" s="12"/>
      <c r="F25" s="12"/>
      <c r="G25" s="12"/>
      <c r="H25" s="22" t="str">
        <f t="shared" si="2"/>
        <v/>
      </c>
      <c r="I25" s="11"/>
    </row>
    <row r="26" spans="1:9" x14ac:dyDescent="0.3">
      <c r="A26" s="12"/>
      <c r="B26" s="17" t="str">
        <f t="shared" si="0"/>
        <v/>
      </c>
      <c r="C26" s="19" t="str">
        <f t="shared" si="1"/>
        <v/>
      </c>
      <c r="D26" s="12"/>
      <c r="E26" s="12"/>
      <c r="F26" s="12"/>
      <c r="G26" s="12"/>
      <c r="H26" s="22" t="str">
        <f t="shared" si="2"/>
        <v/>
      </c>
      <c r="I26" s="11"/>
    </row>
    <row r="27" spans="1:9" x14ac:dyDescent="0.3">
      <c r="A27" s="12"/>
      <c r="B27" s="17" t="str">
        <f t="shared" si="0"/>
        <v/>
      </c>
      <c r="C27" s="19" t="str">
        <f t="shared" si="1"/>
        <v/>
      </c>
      <c r="D27" s="12"/>
      <c r="E27" s="12"/>
      <c r="F27" s="12"/>
      <c r="G27" s="12"/>
      <c r="H27" s="22" t="str">
        <f t="shared" si="2"/>
        <v/>
      </c>
      <c r="I27" s="11"/>
    </row>
    <row r="28" spans="1:9" x14ac:dyDescent="0.3">
      <c r="A28" s="12"/>
      <c r="B28" s="17" t="str">
        <f t="shared" si="0"/>
        <v/>
      </c>
      <c r="C28" s="19" t="str">
        <f t="shared" si="1"/>
        <v/>
      </c>
      <c r="D28" s="12"/>
      <c r="E28" s="12"/>
      <c r="F28" s="12"/>
      <c r="G28" s="12"/>
      <c r="H28" s="22" t="str">
        <f t="shared" si="2"/>
        <v/>
      </c>
      <c r="I28" s="11"/>
    </row>
    <row r="29" spans="1:9" x14ac:dyDescent="0.3">
      <c r="A29" s="12"/>
      <c r="B29" s="17" t="str">
        <f t="shared" si="0"/>
        <v/>
      </c>
      <c r="C29" s="19" t="str">
        <f t="shared" si="1"/>
        <v/>
      </c>
      <c r="D29" s="12"/>
      <c r="E29" s="12"/>
      <c r="F29" s="12"/>
      <c r="G29" s="12"/>
      <c r="H29" s="22" t="str">
        <f t="shared" si="2"/>
        <v/>
      </c>
      <c r="I29" s="11"/>
    </row>
    <row r="30" spans="1:9" x14ac:dyDescent="0.3">
      <c r="A30" s="12"/>
      <c r="B30" s="17" t="str">
        <f t="shared" si="0"/>
        <v/>
      </c>
      <c r="C30" s="19" t="str">
        <f t="shared" si="1"/>
        <v/>
      </c>
      <c r="D30" s="12"/>
      <c r="E30" s="12"/>
      <c r="F30" s="12"/>
      <c r="G30" s="12"/>
      <c r="H30" s="22" t="str">
        <f t="shared" si="2"/>
        <v/>
      </c>
      <c r="I30" s="11"/>
    </row>
    <row r="31" spans="1:9" x14ac:dyDescent="0.3">
      <c r="A31" s="12"/>
      <c r="B31" s="17" t="str">
        <f t="shared" si="0"/>
        <v/>
      </c>
      <c r="C31" s="19" t="str">
        <f t="shared" si="1"/>
        <v/>
      </c>
      <c r="D31" s="12"/>
      <c r="E31" s="12"/>
      <c r="F31" s="12"/>
      <c r="G31" s="12"/>
      <c r="H31" s="22" t="str">
        <f t="shared" si="2"/>
        <v/>
      </c>
      <c r="I31" s="11"/>
    </row>
    <row r="32" spans="1:9" x14ac:dyDescent="0.3">
      <c r="A32" s="12"/>
      <c r="B32" s="17" t="str">
        <f t="shared" si="0"/>
        <v/>
      </c>
      <c r="C32" s="19" t="str">
        <f t="shared" si="1"/>
        <v/>
      </c>
      <c r="D32" s="12"/>
      <c r="E32" s="12"/>
      <c r="F32" s="12"/>
      <c r="G32" s="12"/>
      <c r="H32" s="22" t="str">
        <f t="shared" si="2"/>
        <v/>
      </c>
      <c r="I32" s="11"/>
    </row>
    <row r="33" spans="1:9" x14ac:dyDescent="0.3">
      <c r="A33" s="12"/>
      <c r="B33" s="17" t="str">
        <f t="shared" si="0"/>
        <v/>
      </c>
      <c r="C33" s="19" t="str">
        <f t="shared" si="1"/>
        <v/>
      </c>
      <c r="D33" s="12"/>
      <c r="E33" s="12"/>
      <c r="F33" s="12"/>
      <c r="G33" s="12"/>
      <c r="H33" s="22" t="str">
        <f t="shared" si="2"/>
        <v/>
      </c>
      <c r="I33" s="11"/>
    </row>
    <row r="34" spans="1:9" x14ac:dyDescent="0.3">
      <c r="A34" s="12"/>
      <c r="B34" s="17" t="str">
        <f t="shared" si="0"/>
        <v/>
      </c>
      <c r="C34" s="19" t="str">
        <f t="shared" si="1"/>
        <v/>
      </c>
      <c r="D34" s="12"/>
      <c r="E34" s="12"/>
      <c r="F34" s="12"/>
      <c r="G34" s="12"/>
      <c r="H34" s="22" t="str">
        <f t="shared" si="2"/>
        <v/>
      </c>
      <c r="I34" s="11"/>
    </row>
    <row r="35" spans="1:9" x14ac:dyDescent="0.3">
      <c r="A35" s="12"/>
      <c r="B35" s="17" t="str">
        <f t="shared" si="0"/>
        <v/>
      </c>
      <c r="C35" s="19" t="str">
        <f t="shared" si="1"/>
        <v/>
      </c>
      <c r="D35" s="12"/>
      <c r="E35" s="12"/>
      <c r="F35" s="12"/>
      <c r="G35" s="12"/>
      <c r="H35" s="22" t="str">
        <f t="shared" si="2"/>
        <v/>
      </c>
      <c r="I35" s="11"/>
    </row>
    <row r="36" spans="1:9" x14ac:dyDescent="0.3">
      <c r="A36" s="12"/>
      <c r="B36" s="17" t="str">
        <f t="shared" ref="B36:B67" si="3">IF(A36="","",IFERROR(VLOOKUP(A36,StudentLookup,5,FALSE),"Not Found"))</f>
        <v/>
      </c>
      <c r="C36" s="19" t="str">
        <f t="shared" ref="C36:C53" si="4">IF(A36="","",Subject)</f>
        <v/>
      </c>
      <c r="D36" s="12"/>
      <c r="E36" s="12"/>
      <c r="F36" s="12"/>
      <c r="G36" s="12"/>
      <c r="H36" s="22" t="str">
        <f t="shared" ref="H36:H67" si="5">IF(OR(E36="",F36="",G36=""),"",ROUND((E36+F36+G36)/3,1))</f>
        <v/>
      </c>
      <c r="I36" s="11"/>
    </row>
    <row r="37" spans="1:9" x14ac:dyDescent="0.3">
      <c r="A37" s="12"/>
      <c r="B37" s="17" t="str">
        <f t="shared" si="3"/>
        <v/>
      </c>
      <c r="C37" s="19" t="str">
        <f t="shared" si="4"/>
        <v/>
      </c>
      <c r="D37" s="12"/>
      <c r="E37" s="12"/>
      <c r="F37" s="12"/>
      <c r="G37" s="12"/>
      <c r="H37" s="22" t="str">
        <f t="shared" si="5"/>
        <v/>
      </c>
      <c r="I37" s="11"/>
    </row>
    <row r="38" spans="1:9" x14ac:dyDescent="0.3">
      <c r="A38" s="12"/>
      <c r="B38" s="17" t="str">
        <f t="shared" si="3"/>
        <v/>
      </c>
      <c r="C38" s="19" t="str">
        <f t="shared" si="4"/>
        <v/>
      </c>
      <c r="D38" s="12"/>
      <c r="E38" s="12"/>
      <c r="F38" s="12"/>
      <c r="G38" s="12"/>
      <c r="H38" s="22" t="str">
        <f t="shared" si="5"/>
        <v/>
      </c>
      <c r="I38" s="11"/>
    </row>
    <row r="39" spans="1:9" x14ac:dyDescent="0.3">
      <c r="A39" s="12"/>
      <c r="B39" s="17" t="str">
        <f t="shared" si="3"/>
        <v/>
      </c>
      <c r="C39" s="19" t="str">
        <f t="shared" si="4"/>
        <v/>
      </c>
      <c r="D39" s="12"/>
      <c r="E39" s="12"/>
      <c r="F39" s="12"/>
      <c r="G39" s="12"/>
      <c r="H39" s="22" t="str">
        <f t="shared" si="5"/>
        <v/>
      </c>
      <c r="I39" s="11"/>
    </row>
    <row r="40" spans="1:9" x14ac:dyDescent="0.3">
      <c r="A40" s="12"/>
      <c r="B40" s="17" t="str">
        <f t="shared" si="3"/>
        <v/>
      </c>
      <c r="C40" s="19" t="str">
        <f t="shared" si="4"/>
        <v/>
      </c>
      <c r="D40" s="12"/>
      <c r="E40" s="12"/>
      <c r="F40" s="12"/>
      <c r="G40" s="12"/>
      <c r="H40" s="22" t="str">
        <f t="shared" si="5"/>
        <v/>
      </c>
      <c r="I40" s="11"/>
    </row>
    <row r="41" spans="1:9" x14ac:dyDescent="0.3">
      <c r="A41" s="12"/>
      <c r="B41" s="17" t="str">
        <f t="shared" si="3"/>
        <v/>
      </c>
      <c r="C41" s="19" t="str">
        <f t="shared" si="4"/>
        <v/>
      </c>
      <c r="D41" s="12"/>
      <c r="E41" s="12"/>
      <c r="F41" s="12"/>
      <c r="G41" s="12"/>
      <c r="H41" s="22" t="str">
        <f t="shared" si="5"/>
        <v/>
      </c>
      <c r="I41" s="11"/>
    </row>
    <row r="42" spans="1:9" x14ac:dyDescent="0.3">
      <c r="A42" s="12"/>
      <c r="B42" s="17" t="str">
        <f t="shared" si="3"/>
        <v/>
      </c>
      <c r="C42" s="19" t="str">
        <f t="shared" si="4"/>
        <v/>
      </c>
      <c r="D42" s="12"/>
      <c r="E42" s="12"/>
      <c r="F42" s="12"/>
      <c r="G42" s="12"/>
      <c r="H42" s="22" t="str">
        <f t="shared" si="5"/>
        <v/>
      </c>
      <c r="I42" s="11"/>
    </row>
    <row r="43" spans="1:9" x14ac:dyDescent="0.3">
      <c r="A43" s="12"/>
      <c r="B43" s="17" t="str">
        <f t="shared" si="3"/>
        <v/>
      </c>
      <c r="C43" s="19" t="str">
        <f t="shared" si="4"/>
        <v/>
      </c>
      <c r="D43" s="12"/>
      <c r="E43" s="12"/>
      <c r="F43" s="12"/>
      <c r="G43" s="12"/>
      <c r="H43" s="22" t="str">
        <f t="shared" si="5"/>
        <v/>
      </c>
      <c r="I43" s="11"/>
    </row>
    <row r="44" spans="1:9" x14ac:dyDescent="0.3">
      <c r="A44" s="12"/>
      <c r="B44" s="17" t="str">
        <f t="shared" si="3"/>
        <v/>
      </c>
      <c r="C44" s="19" t="str">
        <f t="shared" si="4"/>
        <v/>
      </c>
      <c r="D44" s="12"/>
      <c r="E44" s="12"/>
      <c r="F44" s="12"/>
      <c r="G44" s="12"/>
      <c r="H44" s="22" t="str">
        <f t="shared" si="5"/>
        <v/>
      </c>
      <c r="I44" s="11"/>
    </row>
    <row r="45" spans="1:9" x14ac:dyDescent="0.3">
      <c r="A45" s="12"/>
      <c r="B45" s="17" t="str">
        <f t="shared" si="3"/>
        <v/>
      </c>
      <c r="C45" s="19" t="str">
        <f t="shared" si="4"/>
        <v/>
      </c>
      <c r="D45" s="12"/>
      <c r="E45" s="12"/>
      <c r="F45" s="12"/>
      <c r="G45" s="12"/>
      <c r="H45" s="22" t="str">
        <f t="shared" si="5"/>
        <v/>
      </c>
      <c r="I45" s="11"/>
    </row>
    <row r="46" spans="1:9" x14ac:dyDescent="0.3">
      <c r="A46" s="12"/>
      <c r="B46" s="17" t="str">
        <f t="shared" si="3"/>
        <v/>
      </c>
      <c r="C46" s="19" t="str">
        <f t="shared" si="4"/>
        <v/>
      </c>
      <c r="D46" s="12"/>
      <c r="E46" s="12"/>
      <c r="F46" s="12"/>
      <c r="G46" s="12"/>
      <c r="H46" s="22" t="str">
        <f t="shared" si="5"/>
        <v/>
      </c>
      <c r="I46" s="11"/>
    </row>
    <row r="47" spans="1:9" x14ac:dyDescent="0.3">
      <c r="A47" s="12"/>
      <c r="B47" s="17" t="str">
        <f t="shared" si="3"/>
        <v/>
      </c>
      <c r="C47" s="19" t="str">
        <f t="shared" si="4"/>
        <v/>
      </c>
      <c r="D47" s="12"/>
      <c r="E47" s="12"/>
      <c r="F47" s="12"/>
      <c r="G47" s="12"/>
      <c r="H47" s="22" t="str">
        <f t="shared" si="5"/>
        <v/>
      </c>
      <c r="I47" s="11"/>
    </row>
    <row r="48" spans="1:9" x14ac:dyDescent="0.3">
      <c r="A48" s="12"/>
      <c r="B48" s="17" t="str">
        <f t="shared" si="3"/>
        <v/>
      </c>
      <c r="C48" s="19" t="str">
        <f t="shared" si="4"/>
        <v/>
      </c>
      <c r="D48" s="12"/>
      <c r="E48" s="12"/>
      <c r="F48" s="12"/>
      <c r="G48" s="12"/>
      <c r="H48" s="22" t="str">
        <f t="shared" si="5"/>
        <v/>
      </c>
      <c r="I48" s="11"/>
    </row>
    <row r="49" spans="1:9" x14ac:dyDescent="0.3">
      <c r="A49" s="12"/>
      <c r="B49" s="17" t="str">
        <f t="shared" si="3"/>
        <v/>
      </c>
      <c r="C49" s="19" t="str">
        <f t="shared" si="4"/>
        <v/>
      </c>
      <c r="D49" s="12"/>
      <c r="E49" s="12"/>
      <c r="F49" s="12"/>
      <c r="G49" s="12"/>
      <c r="H49" s="22" t="str">
        <f t="shared" si="5"/>
        <v/>
      </c>
      <c r="I49" s="11"/>
    </row>
    <row r="50" spans="1:9" x14ac:dyDescent="0.3">
      <c r="A50" s="12"/>
      <c r="B50" s="17" t="str">
        <f t="shared" si="3"/>
        <v/>
      </c>
      <c r="C50" s="19" t="str">
        <f t="shared" si="4"/>
        <v/>
      </c>
      <c r="D50" s="12"/>
      <c r="E50" s="12"/>
      <c r="F50" s="12"/>
      <c r="G50" s="12"/>
      <c r="H50" s="22" t="str">
        <f t="shared" si="5"/>
        <v/>
      </c>
      <c r="I50" s="11"/>
    </row>
    <row r="51" spans="1:9" x14ac:dyDescent="0.3">
      <c r="A51" s="12"/>
      <c r="B51" s="17" t="str">
        <f t="shared" si="3"/>
        <v/>
      </c>
      <c r="C51" s="19" t="str">
        <f t="shared" si="4"/>
        <v/>
      </c>
      <c r="D51" s="12"/>
      <c r="E51" s="12"/>
      <c r="F51" s="12"/>
      <c r="G51" s="12"/>
      <c r="H51" s="22" t="str">
        <f t="shared" si="5"/>
        <v/>
      </c>
      <c r="I51" s="11"/>
    </row>
    <row r="52" spans="1:9" x14ac:dyDescent="0.3">
      <c r="A52" s="12"/>
      <c r="B52" s="17" t="str">
        <f t="shared" si="3"/>
        <v/>
      </c>
      <c r="C52" s="19" t="str">
        <f t="shared" si="4"/>
        <v/>
      </c>
      <c r="D52" s="12"/>
      <c r="E52" s="12"/>
      <c r="F52" s="12"/>
      <c r="G52" s="12"/>
      <c r="H52" s="22" t="str">
        <f t="shared" si="5"/>
        <v/>
      </c>
      <c r="I52" s="11"/>
    </row>
    <row r="53" spans="1:9" x14ac:dyDescent="0.3">
      <c r="A53" s="12"/>
      <c r="B53" s="17" t="str">
        <f t="shared" si="3"/>
        <v/>
      </c>
      <c r="C53" s="19" t="str">
        <f t="shared" si="4"/>
        <v/>
      </c>
      <c r="D53" s="12"/>
      <c r="E53" s="12"/>
      <c r="F53" s="12"/>
      <c r="G53" s="12"/>
      <c r="H53" s="22" t="str">
        <f t="shared" si="5"/>
        <v/>
      </c>
      <c r="I53" s="11"/>
    </row>
  </sheetData>
  <mergeCells count="2">
    <mergeCell ref="A2:H2"/>
    <mergeCell ref="A1:H1"/>
  </mergeCells>
  <conditionalFormatting sqref="H4:H53">
    <cfRule type="cellIs" dxfId="23" priority="1" operator="greaterThanOrEqual">
      <formula>4</formula>
    </cfRule>
    <cfRule type="cellIs" dxfId="22" priority="2" operator="lessThan">
      <formula>3</formula>
    </cfRule>
    <cfRule type="expression" dxfId="21" priority="3">
      <formula>AND(ISNUMBER(H4),H4&gt;=3,H4&lt;4)</formula>
    </cfRule>
  </conditionalFormatting>
  <dataValidations count="1">
    <dataValidation type="list" allowBlank="1" showErrorMessage="1" errorTitle="Invalid Entry" error="Please select from the list." sqref="E4:G53" xr:uid="{00000000-0002-0000-1400-000000000000}">
      <formula1>"1,2,3,4,5"</formula1>
    </dataValidation>
  </dataValidation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ED7D31"/>
  </sheetPr>
  <dimension ref="A1:L53"/>
  <sheetViews>
    <sheetView workbookViewId="0">
      <pane ySplit="3" topLeftCell="A4" activePane="bottomLeft" state="frozen"/>
      <selection pane="bottomLeft" sqref="A1:L1"/>
    </sheetView>
  </sheetViews>
  <sheetFormatPr defaultRowHeight="14.4" x14ac:dyDescent="0.3"/>
  <cols>
    <col min="1" max="1" width="10" customWidth="1"/>
    <col min="2" max="3" width="12" customWidth="1"/>
    <col min="4" max="4" width="20" customWidth="1"/>
    <col min="5" max="5" width="16" customWidth="1"/>
    <col min="6" max="6" width="28" customWidth="1"/>
    <col min="7" max="7" width="14" customWidth="1"/>
    <col min="8" max="8" width="22" customWidth="1"/>
    <col min="9" max="10" width="14" customWidth="1"/>
    <col min="11" max="11" width="12" customWidth="1"/>
    <col min="12" max="12" width="28" customWidth="1"/>
  </cols>
  <sheetData>
    <row r="1" spans="1:12" ht="34.950000000000003" customHeight="1" x14ac:dyDescent="0.3">
      <c r="A1" s="53" t="s">
        <v>379</v>
      </c>
      <c r="B1" s="40"/>
      <c r="C1" s="40"/>
      <c r="D1" s="40"/>
      <c r="E1" s="40"/>
      <c r="F1" s="40"/>
      <c r="G1" s="40"/>
      <c r="H1" s="40"/>
      <c r="I1" s="40"/>
      <c r="J1" s="40"/>
      <c r="K1" s="40"/>
      <c r="L1" s="40"/>
    </row>
    <row r="2" spans="1:12" ht="19.95" customHeight="1" x14ac:dyDescent="0.3">
      <c r="A2" s="50" t="s">
        <v>380</v>
      </c>
      <c r="B2" s="40"/>
      <c r="C2" s="40"/>
      <c r="D2" s="40"/>
      <c r="E2" s="40"/>
      <c r="F2" s="40"/>
      <c r="G2" s="40"/>
      <c r="H2" s="40"/>
      <c r="I2" s="40"/>
      <c r="J2" s="40"/>
      <c r="K2" s="40"/>
      <c r="L2" s="40"/>
    </row>
    <row r="3" spans="1:12" ht="30" customHeight="1" x14ac:dyDescent="0.3">
      <c r="A3" s="15" t="s">
        <v>381</v>
      </c>
      <c r="B3" s="15" t="s">
        <v>346</v>
      </c>
      <c r="C3" s="15" t="s">
        <v>151</v>
      </c>
      <c r="D3" s="15" t="s">
        <v>184</v>
      </c>
      <c r="E3" s="15" t="s">
        <v>382</v>
      </c>
      <c r="F3" s="15" t="s">
        <v>383</v>
      </c>
      <c r="G3" s="15" t="s">
        <v>384</v>
      </c>
      <c r="H3" s="15" t="s">
        <v>385</v>
      </c>
      <c r="I3" s="15" t="s">
        <v>386</v>
      </c>
      <c r="J3" s="15" t="s">
        <v>229</v>
      </c>
      <c r="K3" s="15" t="s">
        <v>91</v>
      </c>
      <c r="L3" s="15" t="s">
        <v>164</v>
      </c>
    </row>
    <row r="4" spans="1:12" x14ac:dyDescent="0.3">
      <c r="A4" s="12" t="s">
        <v>387</v>
      </c>
      <c r="B4" s="38">
        <v>46254</v>
      </c>
      <c r="C4" s="12" t="s">
        <v>165</v>
      </c>
      <c r="D4" s="17" t="str">
        <f t="shared" ref="D4:D35" si="0">IF(C4="","",IFERROR(VLOOKUP(C4,StudentLookup,5,FALSE),"Not Found"))</f>
        <v>Rhianne Ken S. Rama</v>
      </c>
      <c r="E4" s="16" t="s">
        <v>388</v>
      </c>
      <c r="F4" s="16"/>
      <c r="G4" s="16" t="s">
        <v>389</v>
      </c>
      <c r="H4" s="16" t="s">
        <v>390</v>
      </c>
      <c r="I4" s="12" t="s">
        <v>391</v>
      </c>
      <c r="J4" s="24"/>
      <c r="K4" s="12" t="s">
        <v>392</v>
      </c>
      <c r="L4" s="11"/>
    </row>
    <row r="5" spans="1:12" x14ac:dyDescent="0.3">
      <c r="A5" s="12"/>
      <c r="B5" s="12"/>
      <c r="C5" s="12"/>
      <c r="D5" s="17" t="str">
        <f t="shared" si="0"/>
        <v/>
      </c>
      <c r="E5" s="16"/>
      <c r="F5" s="16"/>
      <c r="G5" s="16"/>
      <c r="H5" s="16"/>
      <c r="I5" s="12"/>
      <c r="J5" s="24"/>
      <c r="K5" s="12"/>
      <c r="L5" s="11"/>
    </row>
    <row r="6" spans="1:12" x14ac:dyDescent="0.3">
      <c r="A6" s="12"/>
      <c r="B6" s="12"/>
      <c r="C6" s="12"/>
      <c r="D6" s="17" t="str">
        <f t="shared" si="0"/>
        <v/>
      </c>
      <c r="E6" s="16"/>
      <c r="F6" s="16"/>
      <c r="G6" s="16"/>
      <c r="H6" s="16"/>
      <c r="I6" s="12"/>
      <c r="J6" s="24"/>
      <c r="K6" s="12"/>
      <c r="L6" s="11"/>
    </row>
    <row r="7" spans="1:12" x14ac:dyDescent="0.3">
      <c r="A7" s="12"/>
      <c r="B7" s="12"/>
      <c r="C7" s="12"/>
      <c r="D7" s="17" t="str">
        <f t="shared" si="0"/>
        <v/>
      </c>
      <c r="E7" s="16"/>
      <c r="F7" s="16"/>
      <c r="G7" s="16"/>
      <c r="H7" s="16"/>
      <c r="I7" s="12"/>
      <c r="J7" s="24"/>
      <c r="K7" s="12"/>
      <c r="L7" s="11"/>
    </row>
    <row r="8" spans="1:12" x14ac:dyDescent="0.3">
      <c r="A8" s="12"/>
      <c r="B8" s="12"/>
      <c r="C8" s="12"/>
      <c r="D8" s="17" t="str">
        <f t="shared" si="0"/>
        <v/>
      </c>
      <c r="E8" s="16"/>
      <c r="F8" s="16"/>
      <c r="G8" s="16"/>
      <c r="H8" s="16"/>
      <c r="I8" s="12"/>
      <c r="J8" s="24"/>
      <c r="K8" s="12"/>
      <c r="L8" s="11"/>
    </row>
    <row r="9" spans="1:12" x14ac:dyDescent="0.3">
      <c r="A9" s="12"/>
      <c r="B9" s="12"/>
      <c r="C9" s="12"/>
      <c r="D9" s="17" t="str">
        <f t="shared" si="0"/>
        <v/>
      </c>
      <c r="E9" s="16"/>
      <c r="F9" s="16"/>
      <c r="G9" s="16"/>
      <c r="H9" s="16"/>
      <c r="I9" s="12"/>
      <c r="J9" s="24"/>
      <c r="K9" s="12"/>
      <c r="L9" s="11"/>
    </row>
    <row r="10" spans="1:12" x14ac:dyDescent="0.3">
      <c r="A10" s="12"/>
      <c r="B10" s="12"/>
      <c r="C10" s="12"/>
      <c r="D10" s="17" t="str">
        <f t="shared" si="0"/>
        <v/>
      </c>
      <c r="E10" s="16"/>
      <c r="F10" s="16"/>
      <c r="G10" s="16"/>
      <c r="H10" s="16"/>
      <c r="I10" s="12"/>
      <c r="J10" s="24"/>
      <c r="K10" s="12"/>
      <c r="L10" s="11"/>
    </row>
    <row r="11" spans="1:12" x14ac:dyDescent="0.3">
      <c r="A11" s="12"/>
      <c r="B11" s="12"/>
      <c r="C11" s="12"/>
      <c r="D11" s="17" t="str">
        <f t="shared" si="0"/>
        <v/>
      </c>
      <c r="E11" s="16"/>
      <c r="F11" s="16"/>
      <c r="G11" s="16"/>
      <c r="H11" s="16"/>
      <c r="I11" s="12"/>
      <c r="J11" s="24"/>
      <c r="K11" s="12"/>
      <c r="L11" s="11"/>
    </row>
    <row r="12" spans="1:12" x14ac:dyDescent="0.3">
      <c r="A12" s="12"/>
      <c r="B12" s="12"/>
      <c r="C12" s="12"/>
      <c r="D12" s="17" t="str">
        <f t="shared" si="0"/>
        <v/>
      </c>
      <c r="E12" s="16"/>
      <c r="F12" s="16"/>
      <c r="G12" s="16"/>
      <c r="H12" s="16"/>
      <c r="I12" s="12"/>
      <c r="J12" s="24"/>
      <c r="K12" s="12"/>
      <c r="L12" s="11"/>
    </row>
    <row r="13" spans="1:12" x14ac:dyDescent="0.3">
      <c r="A13" s="12"/>
      <c r="B13" s="12"/>
      <c r="C13" s="12"/>
      <c r="D13" s="17" t="str">
        <f t="shared" si="0"/>
        <v/>
      </c>
      <c r="E13" s="16"/>
      <c r="F13" s="16"/>
      <c r="G13" s="16"/>
      <c r="H13" s="16"/>
      <c r="I13" s="12"/>
      <c r="J13" s="24"/>
      <c r="K13" s="12"/>
      <c r="L13" s="11"/>
    </row>
    <row r="14" spans="1:12" x14ac:dyDescent="0.3">
      <c r="A14" s="12"/>
      <c r="B14" s="12"/>
      <c r="C14" s="12"/>
      <c r="D14" s="17" t="str">
        <f t="shared" si="0"/>
        <v/>
      </c>
      <c r="E14" s="16"/>
      <c r="F14" s="16"/>
      <c r="G14" s="16"/>
      <c r="H14" s="16"/>
      <c r="I14" s="12"/>
      <c r="J14" s="24"/>
      <c r="K14" s="12"/>
      <c r="L14" s="11"/>
    </row>
    <row r="15" spans="1:12" x14ac:dyDescent="0.3">
      <c r="A15" s="12"/>
      <c r="B15" s="12"/>
      <c r="C15" s="12"/>
      <c r="D15" s="17" t="str">
        <f t="shared" si="0"/>
        <v/>
      </c>
      <c r="E15" s="16"/>
      <c r="F15" s="16"/>
      <c r="G15" s="16"/>
      <c r="H15" s="16"/>
      <c r="I15" s="12"/>
      <c r="J15" s="24"/>
      <c r="K15" s="12"/>
      <c r="L15" s="11"/>
    </row>
    <row r="16" spans="1:12" x14ac:dyDescent="0.3">
      <c r="A16" s="12"/>
      <c r="B16" s="12"/>
      <c r="C16" s="12"/>
      <c r="D16" s="17" t="str">
        <f t="shared" si="0"/>
        <v/>
      </c>
      <c r="E16" s="16"/>
      <c r="F16" s="16"/>
      <c r="G16" s="16"/>
      <c r="H16" s="16"/>
      <c r="I16" s="12"/>
      <c r="J16" s="24"/>
      <c r="K16" s="12"/>
      <c r="L16" s="11"/>
    </row>
    <row r="17" spans="1:12" x14ac:dyDescent="0.3">
      <c r="A17" s="12"/>
      <c r="B17" s="12"/>
      <c r="C17" s="12"/>
      <c r="D17" s="17" t="str">
        <f t="shared" si="0"/>
        <v/>
      </c>
      <c r="E17" s="16"/>
      <c r="F17" s="16"/>
      <c r="G17" s="16"/>
      <c r="H17" s="16"/>
      <c r="I17" s="12"/>
      <c r="J17" s="24"/>
      <c r="K17" s="12"/>
      <c r="L17" s="11"/>
    </row>
    <row r="18" spans="1:12" x14ac:dyDescent="0.3">
      <c r="A18" s="12"/>
      <c r="B18" s="12"/>
      <c r="C18" s="12"/>
      <c r="D18" s="17" t="str">
        <f t="shared" si="0"/>
        <v/>
      </c>
      <c r="E18" s="16"/>
      <c r="F18" s="16"/>
      <c r="G18" s="16"/>
      <c r="H18" s="16"/>
      <c r="I18" s="12"/>
      <c r="J18" s="24"/>
      <c r="K18" s="12"/>
      <c r="L18" s="11"/>
    </row>
    <row r="19" spans="1:12" x14ac:dyDescent="0.3">
      <c r="A19" s="12"/>
      <c r="B19" s="12"/>
      <c r="C19" s="12"/>
      <c r="D19" s="17" t="str">
        <f t="shared" si="0"/>
        <v/>
      </c>
      <c r="E19" s="16"/>
      <c r="F19" s="16"/>
      <c r="G19" s="16"/>
      <c r="H19" s="16"/>
      <c r="I19" s="12"/>
      <c r="J19" s="24"/>
      <c r="K19" s="12"/>
      <c r="L19" s="11"/>
    </row>
    <row r="20" spans="1:12" x14ac:dyDescent="0.3">
      <c r="A20" s="12"/>
      <c r="B20" s="12"/>
      <c r="C20" s="12"/>
      <c r="D20" s="17" t="str">
        <f t="shared" si="0"/>
        <v/>
      </c>
      <c r="E20" s="16"/>
      <c r="F20" s="16"/>
      <c r="G20" s="16"/>
      <c r="H20" s="16"/>
      <c r="I20" s="12"/>
      <c r="J20" s="24"/>
      <c r="K20" s="12"/>
      <c r="L20" s="11"/>
    </row>
    <row r="21" spans="1:12" x14ac:dyDescent="0.3">
      <c r="A21" s="12"/>
      <c r="B21" s="12"/>
      <c r="C21" s="12"/>
      <c r="D21" s="17" t="str">
        <f t="shared" si="0"/>
        <v/>
      </c>
      <c r="E21" s="16"/>
      <c r="F21" s="16"/>
      <c r="G21" s="16"/>
      <c r="H21" s="16"/>
      <c r="I21" s="12"/>
      <c r="J21" s="24"/>
      <c r="K21" s="12"/>
      <c r="L21" s="11"/>
    </row>
    <row r="22" spans="1:12" x14ac:dyDescent="0.3">
      <c r="A22" s="12"/>
      <c r="B22" s="12"/>
      <c r="C22" s="12"/>
      <c r="D22" s="17" t="str">
        <f t="shared" si="0"/>
        <v/>
      </c>
      <c r="E22" s="16"/>
      <c r="F22" s="16"/>
      <c r="G22" s="16"/>
      <c r="H22" s="16"/>
      <c r="I22" s="12"/>
      <c r="J22" s="24"/>
      <c r="K22" s="12"/>
      <c r="L22" s="11"/>
    </row>
    <row r="23" spans="1:12" x14ac:dyDescent="0.3">
      <c r="A23" s="12"/>
      <c r="B23" s="12"/>
      <c r="C23" s="12"/>
      <c r="D23" s="17" t="str">
        <f t="shared" si="0"/>
        <v/>
      </c>
      <c r="E23" s="16"/>
      <c r="F23" s="16"/>
      <c r="G23" s="16"/>
      <c r="H23" s="16"/>
      <c r="I23" s="12"/>
      <c r="J23" s="24"/>
      <c r="K23" s="12"/>
      <c r="L23" s="11"/>
    </row>
    <row r="24" spans="1:12" x14ac:dyDescent="0.3">
      <c r="A24" s="12"/>
      <c r="B24" s="12"/>
      <c r="C24" s="12"/>
      <c r="D24" s="17" t="str">
        <f t="shared" si="0"/>
        <v/>
      </c>
      <c r="E24" s="16"/>
      <c r="F24" s="16"/>
      <c r="G24" s="16"/>
      <c r="H24" s="16"/>
      <c r="I24" s="12"/>
      <c r="J24" s="24"/>
      <c r="K24" s="12"/>
      <c r="L24" s="11"/>
    </row>
    <row r="25" spans="1:12" x14ac:dyDescent="0.3">
      <c r="A25" s="12"/>
      <c r="B25" s="12"/>
      <c r="C25" s="12"/>
      <c r="D25" s="17" t="str">
        <f t="shared" si="0"/>
        <v/>
      </c>
      <c r="E25" s="16"/>
      <c r="F25" s="16"/>
      <c r="G25" s="16"/>
      <c r="H25" s="16"/>
      <c r="I25" s="12"/>
      <c r="J25" s="24"/>
      <c r="K25" s="12"/>
      <c r="L25" s="11"/>
    </row>
    <row r="26" spans="1:12" x14ac:dyDescent="0.3">
      <c r="A26" s="12"/>
      <c r="B26" s="12"/>
      <c r="C26" s="12"/>
      <c r="D26" s="17" t="str">
        <f t="shared" si="0"/>
        <v/>
      </c>
      <c r="E26" s="16"/>
      <c r="F26" s="16"/>
      <c r="G26" s="16"/>
      <c r="H26" s="16"/>
      <c r="I26" s="12"/>
      <c r="J26" s="24"/>
      <c r="K26" s="12"/>
      <c r="L26" s="11"/>
    </row>
    <row r="27" spans="1:12" x14ac:dyDescent="0.3">
      <c r="A27" s="12"/>
      <c r="B27" s="12"/>
      <c r="C27" s="12"/>
      <c r="D27" s="17" t="str">
        <f t="shared" si="0"/>
        <v/>
      </c>
      <c r="E27" s="16"/>
      <c r="F27" s="16"/>
      <c r="G27" s="16"/>
      <c r="H27" s="16"/>
      <c r="I27" s="12"/>
      <c r="J27" s="24"/>
      <c r="K27" s="12"/>
      <c r="L27" s="11"/>
    </row>
    <row r="28" spans="1:12" x14ac:dyDescent="0.3">
      <c r="A28" s="12"/>
      <c r="B28" s="12"/>
      <c r="C28" s="12"/>
      <c r="D28" s="17" t="str">
        <f t="shared" si="0"/>
        <v/>
      </c>
      <c r="E28" s="16"/>
      <c r="F28" s="16"/>
      <c r="G28" s="16"/>
      <c r="H28" s="16"/>
      <c r="I28" s="12"/>
      <c r="J28" s="24"/>
      <c r="K28" s="12"/>
      <c r="L28" s="11"/>
    </row>
    <row r="29" spans="1:12" x14ac:dyDescent="0.3">
      <c r="A29" s="12"/>
      <c r="B29" s="12"/>
      <c r="C29" s="12"/>
      <c r="D29" s="17" t="str">
        <f t="shared" si="0"/>
        <v/>
      </c>
      <c r="E29" s="16"/>
      <c r="F29" s="16"/>
      <c r="G29" s="16"/>
      <c r="H29" s="16"/>
      <c r="I29" s="12"/>
      <c r="J29" s="24"/>
      <c r="K29" s="12"/>
      <c r="L29" s="11"/>
    </row>
    <row r="30" spans="1:12" x14ac:dyDescent="0.3">
      <c r="A30" s="12"/>
      <c r="B30" s="12"/>
      <c r="C30" s="12"/>
      <c r="D30" s="17" t="str">
        <f t="shared" si="0"/>
        <v/>
      </c>
      <c r="E30" s="16"/>
      <c r="F30" s="16"/>
      <c r="G30" s="16"/>
      <c r="H30" s="16"/>
      <c r="I30" s="12"/>
      <c r="J30" s="24"/>
      <c r="K30" s="12"/>
      <c r="L30" s="11"/>
    </row>
    <row r="31" spans="1:12" x14ac:dyDescent="0.3">
      <c r="A31" s="12"/>
      <c r="B31" s="12"/>
      <c r="C31" s="12"/>
      <c r="D31" s="17" t="str">
        <f t="shared" si="0"/>
        <v/>
      </c>
      <c r="E31" s="16"/>
      <c r="F31" s="16"/>
      <c r="G31" s="16"/>
      <c r="H31" s="16"/>
      <c r="I31" s="12"/>
      <c r="J31" s="24"/>
      <c r="K31" s="12"/>
      <c r="L31" s="11"/>
    </row>
    <row r="32" spans="1:12" x14ac:dyDescent="0.3">
      <c r="A32" s="12"/>
      <c r="B32" s="12"/>
      <c r="C32" s="12"/>
      <c r="D32" s="17" t="str">
        <f t="shared" si="0"/>
        <v/>
      </c>
      <c r="E32" s="16"/>
      <c r="F32" s="16"/>
      <c r="G32" s="16"/>
      <c r="H32" s="16"/>
      <c r="I32" s="12"/>
      <c r="J32" s="24"/>
      <c r="K32" s="12"/>
      <c r="L32" s="11"/>
    </row>
    <row r="33" spans="1:12" x14ac:dyDescent="0.3">
      <c r="A33" s="12"/>
      <c r="B33" s="12"/>
      <c r="C33" s="12"/>
      <c r="D33" s="17" t="str">
        <f t="shared" si="0"/>
        <v/>
      </c>
      <c r="E33" s="16"/>
      <c r="F33" s="16"/>
      <c r="G33" s="16"/>
      <c r="H33" s="16"/>
      <c r="I33" s="12"/>
      <c r="J33" s="24"/>
      <c r="K33" s="12"/>
      <c r="L33" s="11"/>
    </row>
    <row r="34" spans="1:12" x14ac:dyDescent="0.3">
      <c r="A34" s="12"/>
      <c r="B34" s="12"/>
      <c r="C34" s="12"/>
      <c r="D34" s="17" t="str">
        <f t="shared" si="0"/>
        <v/>
      </c>
      <c r="E34" s="16"/>
      <c r="F34" s="16"/>
      <c r="G34" s="16"/>
      <c r="H34" s="16"/>
      <c r="I34" s="12"/>
      <c r="J34" s="24"/>
      <c r="K34" s="12"/>
      <c r="L34" s="11"/>
    </row>
    <row r="35" spans="1:12" x14ac:dyDescent="0.3">
      <c r="A35" s="12"/>
      <c r="B35" s="12"/>
      <c r="C35" s="12"/>
      <c r="D35" s="17" t="str">
        <f t="shared" si="0"/>
        <v/>
      </c>
      <c r="E35" s="16"/>
      <c r="F35" s="16"/>
      <c r="G35" s="16"/>
      <c r="H35" s="16"/>
      <c r="I35" s="12"/>
      <c r="J35" s="24"/>
      <c r="K35" s="12"/>
      <c r="L35" s="11"/>
    </row>
    <row r="36" spans="1:12" x14ac:dyDescent="0.3">
      <c r="A36" s="12"/>
      <c r="B36" s="12"/>
      <c r="C36" s="12"/>
      <c r="D36" s="17" t="str">
        <f t="shared" ref="D36:D67" si="1">IF(C36="","",IFERROR(VLOOKUP(C36,StudentLookup,5,FALSE),"Not Found"))</f>
        <v/>
      </c>
      <c r="E36" s="16"/>
      <c r="F36" s="16"/>
      <c r="G36" s="16"/>
      <c r="H36" s="16"/>
      <c r="I36" s="12"/>
      <c r="J36" s="24"/>
      <c r="K36" s="12"/>
      <c r="L36" s="11"/>
    </row>
    <row r="37" spans="1:12" x14ac:dyDescent="0.3">
      <c r="A37" s="12"/>
      <c r="B37" s="12"/>
      <c r="C37" s="12"/>
      <c r="D37" s="17" t="str">
        <f t="shared" si="1"/>
        <v/>
      </c>
      <c r="E37" s="16"/>
      <c r="F37" s="16"/>
      <c r="G37" s="16"/>
      <c r="H37" s="16"/>
      <c r="I37" s="12"/>
      <c r="J37" s="24"/>
      <c r="K37" s="12"/>
      <c r="L37" s="11"/>
    </row>
    <row r="38" spans="1:12" x14ac:dyDescent="0.3">
      <c r="A38" s="12"/>
      <c r="B38" s="12"/>
      <c r="C38" s="12"/>
      <c r="D38" s="17" t="str">
        <f t="shared" si="1"/>
        <v/>
      </c>
      <c r="E38" s="16"/>
      <c r="F38" s="16"/>
      <c r="G38" s="16"/>
      <c r="H38" s="16"/>
      <c r="I38" s="12"/>
      <c r="J38" s="24"/>
      <c r="K38" s="12"/>
      <c r="L38" s="11"/>
    </row>
    <row r="39" spans="1:12" x14ac:dyDescent="0.3">
      <c r="A39" s="12"/>
      <c r="B39" s="12"/>
      <c r="C39" s="12"/>
      <c r="D39" s="17" t="str">
        <f t="shared" si="1"/>
        <v/>
      </c>
      <c r="E39" s="16"/>
      <c r="F39" s="16"/>
      <c r="G39" s="16"/>
      <c r="H39" s="16"/>
      <c r="I39" s="12"/>
      <c r="J39" s="24"/>
      <c r="K39" s="12"/>
      <c r="L39" s="11"/>
    </row>
    <row r="40" spans="1:12" x14ac:dyDescent="0.3">
      <c r="A40" s="12"/>
      <c r="B40" s="12"/>
      <c r="C40" s="12"/>
      <c r="D40" s="17" t="str">
        <f t="shared" si="1"/>
        <v/>
      </c>
      <c r="E40" s="16"/>
      <c r="F40" s="16"/>
      <c r="G40" s="16"/>
      <c r="H40" s="16"/>
      <c r="I40" s="12"/>
      <c r="J40" s="24"/>
      <c r="K40" s="12"/>
      <c r="L40" s="11"/>
    </row>
    <row r="41" spans="1:12" x14ac:dyDescent="0.3">
      <c r="A41" s="12"/>
      <c r="B41" s="12"/>
      <c r="C41" s="12"/>
      <c r="D41" s="17" t="str">
        <f t="shared" si="1"/>
        <v/>
      </c>
      <c r="E41" s="16"/>
      <c r="F41" s="16"/>
      <c r="G41" s="16"/>
      <c r="H41" s="16"/>
      <c r="I41" s="12"/>
      <c r="J41" s="24"/>
      <c r="K41" s="12"/>
      <c r="L41" s="11"/>
    </row>
    <row r="42" spans="1:12" x14ac:dyDescent="0.3">
      <c r="A42" s="12"/>
      <c r="B42" s="12"/>
      <c r="C42" s="12"/>
      <c r="D42" s="17" t="str">
        <f t="shared" si="1"/>
        <v/>
      </c>
      <c r="E42" s="16"/>
      <c r="F42" s="16"/>
      <c r="G42" s="16"/>
      <c r="H42" s="16"/>
      <c r="I42" s="12"/>
      <c r="J42" s="24"/>
      <c r="K42" s="12"/>
      <c r="L42" s="11"/>
    </row>
    <row r="43" spans="1:12" x14ac:dyDescent="0.3">
      <c r="A43" s="12"/>
      <c r="B43" s="12"/>
      <c r="C43" s="12"/>
      <c r="D43" s="17" t="str">
        <f t="shared" si="1"/>
        <v/>
      </c>
      <c r="E43" s="16"/>
      <c r="F43" s="16"/>
      <c r="G43" s="16"/>
      <c r="H43" s="16"/>
      <c r="I43" s="12"/>
      <c r="J43" s="24"/>
      <c r="K43" s="12"/>
      <c r="L43" s="11"/>
    </row>
    <row r="44" spans="1:12" x14ac:dyDescent="0.3">
      <c r="A44" s="12"/>
      <c r="B44" s="12"/>
      <c r="C44" s="12"/>
      <c r="D44" s="17" t="str">
        <f t="shared" si="1"/>
        <v/>
      </c>
      <c r="E44" s="16"/>
      <c r="F44" s="16"/>
      <c r="G44" s="16"/>
      <c r="H44" s="16"/>
      <c r="I44" s="12"/>
      <c r="J44" s="24"/>
      <c r="K44" s="12"/>
      <c r="L44" s="11"/>
    </row>
    <row r="45" spans="1:12" x14ac:dyDescent="0.3">
      <c r="A45" s="12"/>
      <c r="B45" s="12"/>
      <c r="C45" s="12"/>
      <c r="D45" s="17" t="str">
        <f t="shared" si="1"/>
        <v/>
      </c>
      <c r="E45" s="16"/>
      <c r="F45" s="16"/>
      <c r="G45" s="16"/>
      <c r="H45" s="16"/>
      <c r="I45" s="12"/>
      <c r="J45" s="24"/>
      <c r="K45" s="12"/>
      <c r="L45" s="11"/>
    </row>
    <row r="46" spans="1:12" x14ac:dyDescent="0.3">
      <c r="A46" s="12"/>
      <c r="B46" s="12"/>
      <c r="C46" s="12"/>
      <c r="D46" s="17" t="str">
        <f t="shared" si="1"/>
        <v/>
      </c>
      <c r="E46" s="16"/>
      <c r="F46" s="16"/>
      <c r="G46" s="16"/>
      <c r="H46" s="16"/>
      <c r="I46" s="12"/>
      <c r="J46" s="24"/>
      <c r="K46" s="12"/>
      <c r="L46" s="11"/>
    </row>
    <row r="47" spans="1:12" x14ac:dyDescent="0.3">
      <c r="A47" s="12"/>
      <c r="B47" s="12"/>
      <c r="C47" s="12"/>
      <c r="D47" s="17" t="str">
        <f t="shared" si="1"/>
        <v/>
      </c>
      <c r="E47" s="16"/>
      <c r="F47" s="16"/>
      <c r="G47" s="16"/>
      <c r="H47" s="16"/>
      <c r="I47" s="12"/>
      <c r="J47" s="24"/>
      <c r="K47" s="12"/>
      <c r="L47" s="11"/>
    </row>
    <row r="48" spans="1:12" x14ac:dyDescent="0.3">
      <c r="A48" s="12"/>
      <c r="B48" s="12"/>
      <c r="C48" s="12"/>
      <c r="D48" s="17" t="str">
        <f t="shared" si="1"/>
        <v/>
      </c>
      <c r="E48" s="16"/>
      <c r="F48" s="16"/>
      <c r="G48" s="16"/>
      <c r="H48" s="16"/>
      <c r="I48" s="12"/>
      <c r="J48" s="24"/>
      <c r="K48" s="12"/>
      <c r="L48" s="11"/>
    </row>
    <row r="49" spans="1:12" x14ac:dyDescent="0.3">
      <c r="A49" s="12"/>
      <c r="B49" s="12"/>
      <c r="C49" s="12"/>
      <c r="D49" s="17" t="str">
        <f t="shared" si="1"/>
        <v/>
      </c>
      <c r="E49" s="16"/>
      <c r="F49" s="16"/>
      <c r="G49" s="16"/>
      <c r="H49" s="16"/>
      <c r="I49" s="12"/>
      <c r="J49" s="24"/>
      <c r="K49" s="12"/>
      <c r="L49" s="11"/>
    </row>
    <row r="50" spans="1:12" x14ac:dyDescent="0.3">
      <c r="A50" s="12"/>
      <c r="B50" s="12"/>
      <c r="C50" s="12"/>
      <c r="D50" s="17" t="str">
        <f t="shared" si="1"/>
        <v/>
      </c>
      <c r="E50" s="16"/>
      <c r="F50" s="16"/>
      <c r="G50" s="16"/>
      <c r="H50" s="16"/>
      <c r="I50" s="12"/>
      <c r="J50" s="24"/>
      <c r="K50" s="12"/>
      <c r="L50" s="11"/>
    </row>
    <row r="51" spans="1:12" x14ac:dyDescent="0.3">
      <c r="A51" s="12"/>
      <c r="B51" s="12"/>
      <c r="C51" s="12"/>
      <c r="D51" s="17" t="str">
        <f t="shared" si="1"/>
        <v/>
      </c>
      <c r="E51" s="16"/>
      <c r="F51" s="16"/>
      <c r="G51" s="16"/>
      <c r="H51" s="16"/>
      <c r="I51" s="12"/>
      <c r="J51" s="24"/>
      <c r="K51" s="12"/>
      <c r="L51" s="11"/>
    </row>
    <row r="52" spans="1:12" x14ac:dyDescent="0.3">
      <c r="A52" s="12"/>
      <c r="B52" s="12"/>
      <c r="C52" s="12"/>
      <c r="D52" s="17" t="str">
        <f t="shared" si="1"/>
        <v/>
      </c>
      <c r="E52" s="16"/>
      <c r="F52" s="16"/>
      <c r="G52" s="16"/>
      <c r="H52" s="16"/>
      <c r="I52" s="12"/>
      <c r="J52" s="24"/>
      <c r="K52" s="12"/>
      <c r="L52" s="11"/>
    </row>
    <row r="53" spans="1:12" x14ac:dyDescent="0.3">
      <c r="A53" s="12"/>
      <c r="B53" s="12"/>
      <c r="C53" s="12"/>
      <c r="D53" s="17" t="str">
        <f t="shared" si="1"/>
        <v/>
      </c>
      <c r="E53" s="16"/>
      <c r="F53" s="16"/>
      <c r="G53" s="16"/>
      <c r="H53" s="16"/>
      <c r="I53" s="12"/>
      <c r="J53" s="24"/>
      <c r="K53" s="12"/>
      <c r="L53" s="11"/>
    </row>
  </sheetData>
  <mergeCells count="2">
    <mergeCell ref="A2:L2"/>
    <mergeCell ref="A1:L1"/>
  </mergeCells>
  <conditionalFormatting sqref="G4:G53">
    <cfRule type="cellIs" dxfId="20" priority="1" operator="equal">
      <formula>"Positive Behavior"</formula>
    </cfRule>
    <cfRule type="cellIs" dxfId="19" priority="2" operator="equal">
      <formula>"Minor Concern"</formula>
    </cfRule>
    <cfRule type="cellIs" dxfId="18" priority="3" operator="equal">
      <formula>"Major Concern"</formula>
    </cfRule>
  </conditionalFormatting>
  <conditionalFormatting sqref="K4:K53">
    <cfRule type="cellIs" dxfId="17" priority="4" operator="equal">
      <formula>"Resolved"</formula>
    </cfRule>
    <cfRule type="cellIs" dxfId="16" priority="5" operator="equal">
      <formula>"Open"</formula>
    </cfRule>
  </conditionalFormatting>
  <dataValidations count="3">
    <dataValidation type="list" allowBlank="1" showErrorMessage="1" errorTitle="Invalid Entry" error="Please select from the list." sqref="G4:G53" xr:uid="{00000000-0002-0000-1500-000000000000}">
      <formula1>"Positive Behavior,Minor Concern,Major Concern"</formula1>
    </dataValidation>
    <dataValidation type="list" allowBlank="1" showErrorMessage="1" errorTitle="Invalid Entry" error="Please select from the list." sqref="I4:I53" xr:uid="{00000000-0002-0000-1500-000001000000}">
      <formula1>"Yes,No"</formula1>
    </dataValidation>
    <dataValidation type="list" allowBlank="1" showErrorMessage="1" errorTitle="Invalid Entry" error="Please select from the list." sqref="K4:K53" xr:uid="{00000000-0002-0000-1500-000002000000}">
      <formula1>"Open,In Progress,Resolved,Monitoring"</formula1>
    </dataValidation>
  </dataValidation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ED7D31"/>
  </sheetPr>
  <dimension ref="A1:H53"/>
  <sheetViews>
    <sheetView workbookViewId="0">
      <pane ySplit="3" topLeftCell="A4" activePane="bottomLeft" state="frozen"/>
      <selection pane="bottomLeft" sqref="A1:H1"/>
    </sheetView>
  </sheetViews>
  <sheetFormatPr defaultRowHeight="14.4" x14ac:dyDescent="0.3"/>
  <cols>
    <col min="1" max="2" width="12" customWidth="1"/>
    <col min="3" max="4" width="20" customWidth="1"/>
    <col min="5" max="5" width="28" customWidth="1"/>
    <col min="6" max="6" width="14" customWidth="1"/>
    <col min="7" max="7" width="20" customWidth="1"/>
    <col min="8" max="8" width="28" customWidth="1"/>
  </cols>
  <sheetData>
    <row r="1" spans="1:8" ht="34.950000000000003" customHeight="1" x14ac:dyDescent="0.3">
      <c r="A1" s="53" t="s">
        <v>393</v>
      </c>
      <c r="B1" s="40"/>
      <c r="C1" s="40"/>
      <c r="D1" s="40"/>
      <c r="E1" s="40"/>
      <c r="F1" s="40"/>
      <c r="G1" s="40"/>
      <c r="H1" s="40"/>
    </row>
    <row r="2" spans="1:8" ht="19.95" customHeight="1" x14ac:dyDescent="0.3">
      <c r="A2" s="50" t="s">
        <v>394</v>
      </c>
      <c r="B2" s="40"/>
      <c r="C2" s="40"/>
      <c r="D2" s="40"/>
      <c r="E2" s="40"/>
      <c r="F2" s="40"/>
      <c r="G2" s="40"/>
      <c r="H2" s="40"/>
    </row>
    <row r="3" spans="1:8" ht="30" customHeight="1" x14ac:dyDescent="0.3">
      <c r="A3" s="15" t="s">
        <v>346</v>
      </c>
      <c r="B3" s="15" t="s">
        <v>151</v>
      </c>
      <c r="C3" s="15" t="s">
        <v>184</v>
      </c>
      <c r="D3" s="15" t="s">
        <v>395</v>
      </c>
      <c r="E3" s="15" t="s">
        <v>396</v>
      </c>
      <c r="F3" s="15" t="s">
        <v>384</v>
      </c>
      <c r="G3" s="15" t="s">
        <v>397</v>
      </c>
      <c r="H3" s="15" t="s">
        <v>164</v>
      </c>
    </row>
    <row r="4" spans="1:8" x14ac:dyDescent="0.3">
      <c r="A4" s="38">
        <v>46259</v>
      </c>
      <c r="B4" s="12" t="s">
        <v>165</v>
      </c>
      <c r="C4" s="17" t="str">
        <f t="shared" ref="C4:C35" si="0">IF(B4="","",IFERROR(VLOOKUP(B4,StudentLookup,5,FALSE),"Not Found"))</f>
        <v>Rhianne Ken S. Rama</v>
      </c>
      <c r="D4" s="16" t="s">
        <v>398</v>
      </c>
      <c r="E4" s="16" t="s">
        <v>399</v>
      </c>
      <c r="F4" s="16"/>
      <c r="G4" s="16" t="s">
        <v>400</v>
      </c>
      <c r="H4" s="16"/>
    </row>
    <row r="5" spans="1:8" x14ac:dyDescent="0.3">
      <c r="A5" s="12"/>
      <c r="B5" s="12"/>
      <c r="C5" s="17" t="str">
        <f t="shared" si="0"/>
        <v/>
      </c>
      <c r="D5" s="16"/>
      <c r="E5" s="16"/>
      <c r="F5" s="16"/>
      <c r="G5" s="16"/>
      <c r="H5" s="16"/>
    </row>
    <row r="6" spans="1:8" x14ac:dyDescent="0.3">
      <c r="A6" s="12"/>
      <c r="B6" s="12"/>
      <c r="C6" s="17" t="str">
        <f t="shared" si="0"/>
        <v/>
      </c>
      <c r="D6" s="16"/>
      <c r="E6" s="16"/>
      <c r="F6" s="16"/>
      <c r="G6" s="16"/>
      <c r="H6" s="16"/>
    </row>
    <row r="7" spans="1:8" x14ac:dyDescent="0.3">
      <c r="A7" s="12"/>
      <c r="B7" s="12"/>
      <c r="C7" s="17" t="str">
        <f t="shared" si="0"/>
        <v/>
      </c>
      <c r="D7" s="16"/>
      <c r="E7" s="16"/>
      <c r="F7" s="16"/>
      <c r="G7" s="16"/>
      <c r="H7" s="16"/>
    </row>
    <row r="8" spans="1:8" x14ac:dyDescent="0.3">
      <c r="A8" s="12"/>
      <c r="B8" s="12"/>
      <c r="C8" s="17" t="str">
        <f t="shared" si="0"/>
        <v/>
      </c>
      <c r="D8" s="16"/>
      <c r="E8" s="16"/>
      <c r="F8" s="16"/>
      <c r="G8" s="16"/>
      <c r="H8" s="16"/>
    </row>
    <row r="9" spans="1:8" x14ac:dyDescent="0.3">
      <c r="A9" s="12"/>
      <c r="B9" s="12"/>
      <c r="C9" s="17" t="str">
        <f t="shared" si="0"/>
        <v/>
      </c>
      <c r="D9" s="16"/>
      <c r="E9" s="16"/>
      <c r="F9" s="16"/>
      <c r="G9" s="16"/>
      <c r="H9" s="16"/>
    </row>
    <row r="10" spans="1:8" x14ac:dyDescent="0.3">
      <c r="A10" s="12"/>
      <c r="B10" s="12"/>
      <c r="C10" s="17" t="str">
        <f t="shared" si="0"/>
        <v/>
      </c>
      <c r="D10" s="16"/>
      <c r="E10" s="16"/>
      <c r="F10" s="16"/>
      <c r="G10" s="16"/>
      <c r="H10" s="16"/>
    </row>
    <row r="11" spans="1:8" x14ac:dyDescent="0.3">
      <c r="A11" s="12"/>
      <c r="B11" s="12"/>
      <c r="C11" s="17" t="str">
        <f t="shared" si="0"/>
        <v/>
      </c>
      <c r="D11" s="16"/>
      <c r="E11" s="16"/>
      <c r="F11" s="16"/>
      <c r="G11" s="16"/>
      <c r="H11" s="16"/>
    </row>
    <row r="12" spans="1:8" x14ac:dyDescent="0.3">
      <c r="A12" s="12"/>
      <c r="B12" s="12"/>
      <c r="C12" s="17" t="str">
        <f t="shared" si="0"/>
        <v/>
      </c>
      <c r="D12" s="16"/>
      <c r="E12" s="16"/>
      <c r="F12" s="16"/>
      <c r="G12" s="16"/>
      <c r="H12" s="16"/>
    </row>
    <row r="13" spans="1:8" x14ac:dyDescent="0.3">
      <c r="A13" s="12"/>
      <c r="B13" s="12"/>
      <c r="C13" s="17" t="str">
        <f t="shared" si="0"/>
        <v/>
      </c>
      <c r="D13" s="16"/>
      <c r="E13" s="16"/>
      <c r="F13" s="16"/>
      <c r="G13" s="16"/>
      <c r="H13" s="16"/>
    </row>
    <row r="14" spans="1:8" x14ac:dyDescent="0.3">
      <c r="A14" s="12"/>
      <c r="B14" s="12"/>
      <c r="C14" s="17" t="str">
        <f t="shared" si="0"/>
        <v/>
      </c>
      <c r="D14" s="16"/>
      <c r="E14" s="16"/>
      <c r="F14" s="16"/>
      <c r="G14" s="16"/>
      <c r="H14" s="16"/>
    </row>
    <row r="15" spans="1:8" x14ac:dyDescent="0.3">
      <c r="A15" s="12"/>
      <c r="B15" s="12"/>
      <c r="C15" s="17" t="str">
        <f t="shared" si="0"/>
        <v/>
      </c>
      <c r="D15" s="16"/>
      <c r="E15" s="16"/>
      <c r="F15" s="16"/>
      <c r="G15" s="16"/>
      <c r="H15" s="16"/>
    </row>
    <row r="16" spans="1:8" x14ac:dyDescent="0.3">
      <c r="A16" s="12"/>
      <c r="B16" s="12"/>
      <c r="C16" s="17" t="str">
        <f t="shared" si="0"/>
        <v/>
      </c>
      <c r="D16" s="16"/>
      <c r="E16" s="16"/>
      <c r="F16" s="16"/>
      <c r="G16" s="16"/>
      <c r="H16" s="16"/>
    </row>
    <row r="17" spans="1:8" x14ac:dyDescent="0.3">
      <c r="A17" s="12"/>
      <c r="B17" s="12"/>
      <c r="C17" s="17" t="str">
        <f t="shared" si="0"/>
        <v/>
      </c>
      <c r="D17" s="16"/>
      <c r="E17" s="16"/>
      <c r="F17" s="16"/>
      <c r="G17" s="16"/>
      <c r="H17" s="16"/>
    </row>
    <row r="18" spans="1:8" x14ac:dyDescent="0.3">
      <c r="A18" s="12"/>
      <c r="B18" s="12"/>
      <c r="C18" s="17" t="str">
        <f t="shared" si="0"/>
        <v/>
      </c>
      <c r="D18" s="16"/>
      <c r="E18" s="16"/>
      <c r="F18" s="16"/>
      <c r="G18" s="16"/>
      <c r="H18" s="16"/>
    </row>
    <row r="19" spans="1:8" x14ac:dyDescent="0.3">
      <c r="A19" s="12"/>
      <c r="B19" s="12"/>
      <c r="C19" s="17" t="str">
        <f t="shared" si="0"/>
        <v/>
      </c>
      <c r="D19" s="16"/>
      <c r="E19" s="16"/>
      <c r="F19" s="16"/>
      <c r="G19" s="16"/>
      <c r="H19" s="16"/>
    </row>
    <row r="20" spans="1:8" x14ac:dyDescent="0.3">
      <c r="A20" s="12"/>
      <c r="B20" s="12"/>
      <c r="C20" s="17" t="str">
        <f t="shared" si="0"/>
        <v/>
      </c>
      <c r="D20" s="16"/>
      <c r="E20" s="16"/>
      <c r="F20" s="16"/>
      <c r="G20" s="16"/>
      <c r="H20" s="16"/>
    </row>
    <row r="21" spans="1:8" x14ac:dyDescent="0.3">
      <c r="A21" s="12"/>
      <c r="B21" s="12"/>
      <c r="C21" s="17" t="str">
        <f t="shared" si="0"/>
        <v/>
      </c>
      <c r="D21" s="16"/>
      <c r="E21" s="16"/>
      <c r="F21" s="16"/>
      <c r="G21" s="16"/>
      <c r="H21" s="16"/>
    </row>
    <row r="22" spans="1:8" x14ac:dyDescent="0.3">
      <c r="A22" s="12"/>
      <c r="B22" s="12"/>
      <c r="C22" s="17" t="str">
        <f t="shared" si="0"/>
        <v/>
      </c>
      <c r="D22" s="16"/>
      <c r="E22" s="16"/>
      <c r="F22" s="16"/>
      <c r="G22" s="16"/>
      <c r="H22" s="16"/>
    </row>
    <row r="23" spans="1:8" x14ac:dyDescent="0.3">
      <c r="A23" s="12"/>
      <c r="B23" s="12"/>
      <c r="C23" s="17" t="str">
        <f t="shared" si="0"/>
        <v/>
      </c>
      <c r="D23" s="16"/>
      <c r="E23" s="16"/>
      <c r="F23" s="16"/>
      <c r="G23" s="16"/>
      <c r="H23" s="16"/>
    </row>
    <row r="24" spans="1:8" x14ac:dyDescent="0.3">
      <c r="A24" s="12"/>
      <c r="B24" s="12"/>
      <c r="C24" s="17" t="str">
        <f t="shared" si="0"/>
        <v/>
      </c>
      <c r="D24" s="16"/>
      <c r="E24" s="16"/>
      <c r="F24" s="16"/>
      <c r="G24" s="16"/>
      <c r="H24" s="16"/>
    </row>
    <row r="25" spans="1:8" x14ac:dyDescent="0.3">
      <c r="A25" s="12"/>
      <c r="B25" s="12"/>
      <c r="C25" s="17" t="str">
        <f t="shared" si="0"/>
        <v/>
      </c>
      <c r="D25" s="16"/>
      <c r="E25" s="16"/>
      <c r="F25" s="16"/>
      <c r="G25" s="16"/>
      <c r="H25" s="16"/>
    </row>
    <row r="26" spans="1:8" x14ac:dyDescent="0.3">
      <c r="A26" s="12"/>
      <c r="B26" s="12"/>
      <c r="C26" s="17" t="str">
        <f t="shared" si="0"/>
        <v/>
      </c>
      <c r="D26" s="16"/>
      <c r="E26" s="16"/>
      <c r="F26" s="16"/>
      <c r="G26" s="16"/>
      <c r="H26" s="16"/>
    </row>
    <row r="27" spans="1:8" x14ac:dyDescent="0.3">
      <c r="A27" s="12"/>
      <c r="B27" s="12"/>
      <c r="C27" s="17" t="str">
        <f t="shared" si="0"/>
        <v/>
      </c>
      <c r="D27" s="16"/>
      <c r="E27" s="16"/>
      <c r="F27" s="16"/>
      <c r="G27" s="16"/>
      <c r="H27" s="16"/>
    </row>
    <row r="28" spans="1:8" x14ac:dyDescent="0.3">
      <c r="A28" s="12"/>
      <c r="B28" s="12"/>
      <c r="C28" s="17" t="str">
        <f t="shared" si="0"/>
        <v/>
      </c>
      <c r="D28" s="16"/>
      <c r="E28" s="16"/>
      <c r="F28" s="16"/>
      <c r="G28" s="16"/>
      <c r="H28" s="16"/>
    </row>
    <row r="29" spans="1:8" x14ac:dyDescent="0.3">
      <c r="A29" s="12"/>
      <c r="B29" s="12"/>
      <c r="C29" s="17" t="str">
        <f t="shared" si="0"/>
        <v/>
      </c>
      <c r="D29" s="16"/>
      <c r="E29" s="16"/>
      <c r="F29" s="16"/>
      <c r="G29" s="16"/>
      <c r="H29" s="16"/>
    </row>
    <row r="30" spans="1:8" x14ac:dyDescent="0.3">
      <c r="A30" s="12"/>
      <c r="B30" s="12"/>
      <c r="C30" s="17" t="str">
        <f t="shared" si="0"/>
        <v/>
      </c>
      <c r="D30" s="16"/>
      <c r="E30" s="16"/>
      <c r="F30" s="16"/>
      <c r="G30" s="16"/>
      <c r="H30" s="16"/>
    </row>
    <row r="31" spans="1:8" x14ac:dyDescent="0.3">
      <c r="A31" s="12"/>
      <c r="B31" s="12"/>
      <c r="C31" s="17" t="str">
        <f t="shared" si="0"/>
        <v/>
      </c>
      <c r="D31" s="16"/>
      <c r="E31" s="16"/>
      <c r="F31" s="16"/>
      <c r="G31" s="16"/>
      <c r="H31" s="16"/>
    </row>
    <row r="32" spans="1:8" x14ac:dyDescent="0.3">
      <c r="A32" s="12"/>
      <c r="B32" s="12"/>
      <c r="C32" s="17" t="str">
        <f t="shared" si="0"/>
        <v/>
      </c>
      <c r="D32" s="16"/>
      <c r="E32" s="16"/>
      <c r="F32" s="16"/>
      <c r="G32" s="16"/>
      <c r="H32" s="16"/>
    </row>
    <row r="33" spans="1:8" x14ac:dyDescent="0.3">
      <c r="A33" s="12"/>
      <c r="B33" s="12"/>
      <c r="C33" s="17" t="str">
        <f t="shared" si="0"/>
        <v/>
      </c>
      <c r="D33" s="16"/>
      <c r="E33" s="16"/>
      <c r="F33" s="16"/>
      <c r="G33" s="16"/>
      <c r="H33" s="16"/>
    </row>
    <row r="34" spans="1:8" x14ac:dyDescent="0.3">
      <c r="A34" s="12"/>
      <c r="B34" s="12"/>
      <c r="C34" s="17" t="str">
        <f t="shared" si="0"/>
        <v/>
      </c>
      <c r="D34" s="16"/>
      <c r="E34" s="16"/>
      <c r="F34" s="16"/>
      <c r="G34" s="16"/>
      <c r="H34" s="16"/>
    </row>
    <row r="35" spans="1:8" x14ac:dyDescent="0.3">
      <c r="A35" s="12"/>
      <c r="B35" s="12"/>
      <c r="C35" s="17" t="str">
        <f t="shared" si="0"/>
        <v/>
      </c>
      <c r="D35" s="16"/>
      <c r="E35" s="16"/>
      <c r="F35" s="16"/>
      <c r="G35" s="16"/>
      <c r="H35" s="16"/>
    </row>
    <row r="36" spans="1:8" x14ac:dyDescent="0.3">
      <c r="A36" s="12"/>
      <c r="B36" s="12"/>
      <c r="C36" s="17" t="str">
        <f t="shared" ref="C36:C67" si="1">IF(B36="","",IFERROR(VLOOKUP(B36,StudentLookup,5,FALSE),"Not Found"))</f>
        <v/>
      </c>
      <c r="D36" s="16"/>
      <c r="E36" s="16"/>
      <c r="F36" s="16"/>
      <c r="G36" s="16"/>
      <c r="H36" s="16"/>
    </row>
    <row r="37" spans="1:8" x14ac:dyDescent="0.3">
      <c r="A37" s="12"/>
      <c r="B37" s="12"/>
      <c r="C37" s="17" t="str">
        <f t="shared" si="1"/>
        <v/>
      </c>
      <c r="D37" s="16"/>
      <c r="E37" s="16"/>
      <c r="F37" s="16"/>
      <c r="G37" s="16"/>
      <c r="H37" s="16"/>
    </row>
    <row r="38" spans="1:8" x14ac:dyDescent="0.3">
      <c r="A38" s="12"/>
      <c r="B38" s="12"/>
      <c r="C38" s="17" t="str">
        <f t="shared" si="1"/>
        <v/>
      </c>
      <c r="D38" s="16"/>
      <c r="E38" s="16"/>
      <c r="F38" s="16"/>
      <c r="G38" s="16"/>
      <c r="H38" s="16"/>
    </row>
    <row r="39" spans="1:8" x14ac:dyDescent="0.3">
      <c r="A39" s="12"/>
      <c r="B39" s="12"/>
      <c r="C39" s="17" t="str">
        <f t="shared" si="1"/>
        <v/>
      </c>
      <c r="D39" s="16"/>
      <c r="E39" s="16"/>
      <c r="F39" s="16"/>
      <c r="G39" s="16"/>
      <c r="H39" s="16"/>
    </row>
    <row r="40" spans="1:8" x14ac:dyDescent="0.3">
      <c r="A40" s="12"/>
      <c r="B40" s="12"/>
      <c r="C40" s="17" t="str">
        <f t="shared" si="1"/>
        <v/>
      </c>
      <c r="D40" s="16"/>
      <c r="E40" s="16"/>
      <c r="F40" s="16"/>
      <c r="G40" s="16"/>
      <c r="H40" s="16"/>
    </row>
    <row r="41" spans="1:8" x14ac:dyDescent="0.3">
      <c r="A41" s="12"/>
      <c r="B41" s="12"/>
      <c r="C41" s="17" t="str">
        <f t="shared" si="1"/>
        <v/>
      </c>
      <c r="D41" s="16"/>
      <c r="E41" s="16"/>
      <c r="F41" s="16"/>
      <c r="G41" s="16"/>
      <c r="H41" s="16"/>
    </row>
    <row r="42" spans="1:8" x14ac:dyDescent="0.3">
      <c r="A42" s="12"/>
      <c r="B42" s="12"/>
      <c r="C42" s="17" t="str">
        <f t="shared" si="1"/>
        <v/>
      </c>
      <c r="D42" s="16"/>
      <c r="E42" s="16"/>
      <c r="F42" s="16"/>
      <c r="G42" s="16"/>
      <c r="H42" s="16"/>
    </row>
    <row r="43" spans="1:8" x14ac:dyDescent="0.3">
      <c r="A43" s="12"/>
      <c r="B43" s="12"/>
      <c r="C43" s="17" t="str">
        <f t="shared" si="1"/>
        <v/>
      </c>
      <c r="D43" s="16"/>
      <c r="E43" s="16"/>
      <c r="F43" s="16"/>
      <c r="G43" s="16"/>
      <c r="H43" s="16"/>
    </row>
    <row r="44" spans="1:8" x14ac:dyDescent="0.3">
      <c r="A44" s="12"/>
      <c r="B44" s="12"/>
      <c r="C44" s="17" t="str">
        <f t="shared" si="1"/>
        <v/>
      </c>
      <c r="D44" s="16"/>
      <c r="E44" s="16"/>
      <c r="F44" s="16"/>
      <c r="G44" s="16"/>
      <c r="H44" s="16"/>
    </row>
    <row r="45" spans="1:8" x14ac:dyDescent="0.3">
      <c r="A45" s="12"/>
      <c r="B45" s="12"/>
      <c r="C45" s="17" t="str">
        <f t="shared" si="1"/>
        <v/>
      </c>
      <c r="D45" s="16"/>
      <c r="E45" s="16"/>
      <c r="F45" s="16"/>
      <c r="G45" s="16"/>
      <c r="H45" s="16"/>
    </row>
    <row r="46" spans="1:8" x14ac:dyDescent="0.3">
      <c r="A46" s="12"/>
      <c r="B46" s="12"/>
      <c r="C46" s="17" t="str">
        <f t="shared" si="1"/>
        <v/>
      </c>
      <c r="D46" s="16"/>
      <c r="E46" s="16"/>
      <c r="F46" s="16"/>
      <c r="G46" s="16"/>
      <c r="H46" s="16"/>
    </row>
    <row r="47" spans="1:8" x14ac:dyDescent="0.3">
      <c r="A47" s="12"/>
      <c r="B47" s="12"/>
      <c r="C47" s="17" t="str">
        <f t="shared" si="1"/>
        <v/>
      </c>
      <c r="D47" s="16"/>
      <c r="E47" s="16"/>
      <c r="F47" s="16"/>
      <c r="G47" s="16"/>
      <c r="H47" s="16"/>
    </row>
    <row r="48" spans="1:8" x14ac:dyDescent="0.3">
      <c r="A48" s="12"/>
      <c r="B48" s="12"/>
      <c r="C48" s="17" t="str">
        <f t="shared" si="1"/>
        <v/>
      </c>
      <c r="D48" s="16"/>
      <c r="E48" s="16"/>
      <c r="F48" s="16"/>
      <c r="G48" s="16"/>
      <c r="H48" s="16"/>
    </row>
    <row r="49" spans="1:8" x14ac:dyDescent="0.3">
      <c r="A49" s="12"/>
      <c r="B49" s="12"/>
      <c r="C49" s="17" t="str">
        <f t="shared" si="1"/>
        <v/>
      </c>
      <c r="D49" s="16"/>
      <c r="E49" s="16"/>
      <c r="F49" s="16"/>
      <c r="G49" s="16"/>
      <c r="H49" s="16"/>
    </row>
    <row r="50" spans="1:8" x14ac:dyDescent="0.3">
      <c r="A50" s="12"/>
      <c r="B50" s="12"/>
      <c r="C50" s="17" t="str">
        <f t="shared" si="1"/>
        <v/>
      </c>
      <c r="D50" s="16"/>
      <c r="E50" s="16"/>
      <c r="F50" s="16"/>
      <c r="G50" s="16"/>
      <c r="H50" s="16"/>
    </row>
    <row r="51" spans="1:8" x14ac:dyDescent="0.3">
      <c r="A51" s="12"/>
      <c r="B51" s="12"/>
      <c r="C51" s="17" t="str">
        <f t="shared" si="1"/>
        <v/>
      </c>
      <c r="D51" s="16"/>
      <c r="E51" s="16"/>
      <c r="F51" s="16"/>
      <c r="G51" s="16"/>
      <c r="H51" s="16"/>
    </row>
    <row r="52" spans="1:8" x14ac:dyDescent="0.3">
      <c r="A52" s="12"/>
      <c r="B52" s="12"/>
      <c r="C52" s="17" t="str">
        <f t="shared" si="1"/>
        <v/>
      </c>
      <c r="D52" s="16"/>
      <c r="E52" s="16"/>
      <c r="F52" s="16"/>
      <c r="G52" s="16"/>
      <c r="H52" s="16"/>
    </row>
    <row r="53" spans="1:8" x14ac:dyDescent="0.3">
      <c r="A53" s="12"/>
      <c r="B53" s="12"/>
      <c r="C53" s="17" t="str">
        <f t="shared" si="1"/>
        <v/>
      </c>
      <c r="D53" s="16"/>
      <c r="E53" s="16"/>
      <c r="F53" s="16"/>
      <c r="G53" s="16"/>
      <c r="H53" s="16"/>
    </row>
  </sheetData>
  <mergeCells count="2">
    <mergeCell ref="A2:H2"/>
    <mergeCell ref="A1:H1"/>
  </mergeCells>
  <conditionalFormatting sqref="D4:D53">
    <cfRule type="cellIs" dxfId="15" priority="1" operator="equal">
      <formula>"Academic Achievement"</formula>
    </cfRule>
  </conditionalFormatting>
  <dataValidations count="1">
    <dataValidation type="list" allowBlank="1" showErrorMessage="1" errorTitle="Invalid Entry" error="Please select from the list." sqref="D4:D53" xr:uid="{00000000-0002-0000-1600-000000000000}">
      <formula1>"Academic Achievement,Improved Performance,Perfect Attendance,Participation,Leadership,Good Behavior,Other"</formula1>
    </dataValidation>
  </dataValidation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ED7D31"/>
  </sheetPr>
  <dimension ref="A1:K53"/>
  <sheetViews>
    <sheetView workbookViewId="0">
      <pane ySplit="3" topLeftCell="A4" activePane="bottomLeft" state="frozen"/>
      <selection pane="bottomLeft" sqref="A1:K1"/>
    </sheetView>
  </sheetViews>
  <sheetFormatPr defaultRowHeight="14.4" x14ac:dyDescent="0.3"/>
  <cols>
    <col min="1" max="2" width="12" customWidth="1"/>
    <col min="3" max="4" width="20" customWidth="1"/>
    <col min="5" max="5" width="16" customWidth="1"/>
    <col min="6" max="6" width="20" customWidth="1"/>
    <col min="7" max="7" width="28" customWidth="1"/>
    <col min="8" max="9" width="14" customWidth="1"/>
    <col min="10" max="10" width="18" customWidth="1"/>
    <col min="11" max="11" width="28" customWidth="1"/>
  </cols>
  <sheetData>
    <row r="1" spans="1:11" ht="34.950000000000003" customHeight="1" x14ac:dyDescent="0.3">
      <c r="A1" s="53" t="s">
        <v>401</v>
      </c>
      <c r="B1" s="40"/>
      <c r="C1" s="40"/>
      <c r="D1" s="40"/>
      <c r="E1" s="40"/>
      <c r="F1" s="40"/>
      <c r="G1" s="40"/>
      <c r="H1" s="40"/>
      <c r="I1" s="40"/>
      <c r="J1" s="40"/>
      <c r="K1" s="40"/>
    </row>
    <row r="2" spans="1:11" ht="19.95" customHeight="1" x14ac:dyDescent="0.3">
      <c r="A2" s="50" t="s">
        <v>402</v>
      </c>
      <c r="B2" s="40"/>
      <c r="C2" s="40"/>
      <c r="D2" s="40"/>
      <c r="E2" s="40"/>
      <c r="F2" s="40"/>
      <c r="G2" s="40"/>
      <c r="H2" s="40"/>
      <c r="I2" s="40"/>
      <c r="J2" s="40"/>
      <c r="K2" s="40"/>
    </row>
    <row r="3" spans="1:11" ht="30" customHeight="1" x14ac:dyDescent="0.3">
      <c r="A3" s="15" t="s">
        <v>346</v>
      </c>
      <c r="B3" s="15" t="s">
        <v>151</v>
      </c>
      <c r="C3" s="15" t="s">
        <v>184</v>
      </c>
      <c r="D3" s="15" t="s">
        <v>238</v>
      </c>
      <c r="E3" s="15" t="s">
        <v>403</v>
      </c>
      <c r="F3" s="15" t="s">
        <v>396</v>
      </c>
      <c r="G3" s="15" t="s">
        <v>404</v>
      </c>
      <c r="H3" s="15" t="s">
        <v>405</v>
      </c>
      <c r="I3" s="15" t="s">
        <v>229</v>
      </c>
      <c r="J3" s="15" t="s">
        <v>91</v>
      </c>
      <c r="K3" s="15" t="s">
        <v>164</v>
      </c>
    </row>
    <row r="4" spans="1:11" x14ac:dyDescent="0.3">
      <c r="A4" s="38">
        <v>46256</v>
      </c>
      <c r="B4" s="12" t="s">
        <v>165</v>
      </c>
      <c r="C4" s="17" t="str">
        <f t="shared" ref="C4:C35" si="0">IF(B4="","",IFERROR(VLOOKUP(B4,StudentLookup,5,FALSE),"Not Found"))</f>
        <v>Rhianne Ken S. Rama</v>
      </c>
      <c r="D4" s="17" t="str">
        <f t="shared" ref="D4:D35" si="1">IF(B4="","",IFERROR(VLOOKUP(B4,StudentLookup,9,FALSE),""))</f>
        <v/>
      </c>
      <c r="E4" s="16" t="s">
        <v>406</v>
      </c>
      <c r="F4" s="16" t="s">
        <v>407</v>
      </c>
      <c r="G4" s="16" t="s">
        <v>408</v>
      </c>
      <c r="H4" s="12" t="s">
        <v>391</v>
      </c>
      <c r="I4" s="24"/>
      <c r="J4" s="12" t="s">
        <v>392</v>
      </c>
      <c r="K4" s="16"/>
    </row>
    <row r="5" spans="1:11" x14ac:dyDescent="0.3">
      <c r="A5" s="12"/>
      <c r="B5" s="12"/>
      <c r="C5" s="17" t="str">
        <f t="shared" si="0"/>
        <v/>
      </c>
      <c r="D5" s="17" t="str">
        <f t="shared" si="1"/>
        <v/>
      </c>
      <c r="E5" s="16"/>
      <c r="F5" s="16"/>
      <c r="G5" s="16"/>
      <c r="H5" s="12"/>
      <c r="I5" s="24"/>
      <c r="J5" s="12"/>
      <c r="K5" s="16"/>
    </row>
    <row r="6" spans="1:11" x14ac:dyDescent="0.3">
      <c r="A6" s="12"/>
      <c r="B6" s="12"/>
      <c r="C6" s="17" t="str">
        <f t="shared" si="0"/>
        <v/>
      </c>
      <c r="D6" s="17" t="str">
        <f t="shared" si="1"/>
        <v/>
      </c>
      <c r="E6" s="16"/>
      <c r="F6" s="16"/>
      <c r="G6" s="16"/>
      <c r="H6" s="12"/>
      <c r="I6" s="24"/>
      <c r="J6" s="12"/>
      <c r="K6" s="16"/>
    </row>
    <row r="7" spans="1:11" x14ac:dyDescent="0.3">
      <c r="A7" s="12"/>
      <c r="B7" s="12"/>
      <c r="C7" s="17" t="str">
        <f t="shared" si="0"/>
        <v/>
      </c>
      <c r="D7" s="17" t="str">
        <f t="shared" si="1"/>
        <v/>
      </c>
      <c r="E7" s="16"/>
      <c r="F7" s="16"/>
      <c r="G7" s="16"/>
      <c r="H7" s="12"/>
      <c r="I7" s="24"/>
      <c r="J7" s="12"/>
      <c r="K7" s="16"/>
    </row>
    <row r="8" spans="1:11" x14ac:dyDescent="0.3">
      <c r="A8" s="12"/>
      <c r="B8" s="12"/>
      <c r="C8" s="17" t="str">
        <f t="shared" si="0"/>
        <v/>
      </c>
      <c r="D8" s="17" t="str">
        <f t="shared" si="1"/>
        <v/>
      </c>
      <c r="E8" s="16"/>
      <c r="F8" s="16"/>
      <c r="G8" s="16"/>
      <c r="H8" s="12"/>
      <c r="I8" s="24"/>
      <c r="J8" s="12"/>
      <c r="K8" s="16"/>
    </row>
    <row r="9" spans="1:11" x14ac:dyDescent="0.3">
      <c r="A9" s="12"/>
      <c r="B9" s="12"/>
      <c r="C9" s="17" t="str">
        <f t="shared" si="0"/>
        <v/>
      </c>
      <c r="D9" s="17" t="str">
        <f t="shared" si="1"/>
        <v/>
      </c>
      <c r="E9" s="16"/>
      <c r="F9" s="16"/>
      <c r="G9" s="16"/>
      <c r="H9" s="12"/>
      <c r="I9" s="24"/>
      <c r="J9" s="12"/>
      <c r="K9" s="16"/>
    </row>
    <row r="10" spans="1:11" x14ac:dyDescent="0.3">
      <c r="A10" s="12"/>
      <c r="B10" s="12"/>
      <c r="C10" s="17" t="str">
        <f t="shared" si="0"/>
        <v/>
      </c>
      <c r="D10" s="17" t="str">
        <f t="shared" si="1"/>
        <v/>
      </c>
      <c r="E10" s="16"/>
      <c r="F10" s="16"/>
      <c r="G10" s="16"/>
      <c r="H10" s="12"/>
      <c r="I10" s="24"/>
      <c r="J10" s="12"/>
      <c r="K10" s="16"/>
    </row>
    <row r="11" spans="1:11" x14ac:dyDescent="0.3">
      <c r="A11" s="12"/>
      <c r="B11" s="12"/>
      <c r="C11" s="17" t="str">
        <f t="shared" si="0"/>
        <v/>
      </c>
      <c r="D11" s="17" t="str">
        <f t="shared" si="1"/>
        <v/>
      </c>
      <c r="E11" s="16"/>
      <c r="F11" s="16"/>
      <c r="G11" s="16"/>
      <c r="H11" s="12"/>
      <c r="I11" s="24"/>
      <c r="J11" s="12"/>
      <c r="K11" s="16"/>
    </row>
    <row r="12" spans="1:11" x14ac:dyDescent="0.3">
      <c r="A12" s="12"/>
      <c r="B12" s="12"/>
      <c r="C12" s="17" t="str">
        <f t="shared" si="0"/>
        <v/>
      </c>
      <c r="D12" s="17" t="str">
        <f t="shared" si="1"/>
        <v/>
      </c>
      <c r="E12" s="16"/>
      <c r="F12" s="16"/>
      <c r="G12" s="16"/>
      <c r="H12" s="12"/>
      <c r="I12" s="24"/>
      <c r="J12" s="12"/>
      <c r="K12" s="16"/>
    </row>
    <row r="13" spans="1:11" x14ac:dyDescent="0.3">
      <c r="A13" s="12"/>
      <c r="B13" s="12"/>
      <c r="C13" s="17" t="str">
        <f t="shared" si="0"/>
        <v/>
      </c>
      <c r="D13" s="17" t="str">
        <f t="shared" si="1"/>
        <v/>
      </c>
      <c r="E13" s="16"/>
      <c r="F13" s="16"/>
      <c r="G13" s="16"/>
      <c r="H13" s="12"/>
      <c r="I13" s="24"/>
      <c r="J13" s="12"/>
      <c r="K13" s="16"/>
    </row>
    <row r="14" spans="1:11" x14ac:dyDescent="0.3">
      <c r="A14" s="12"/>
      <c r="B14" s="12"/>
      <c r="C14" s="17" t="str">
        <f t="shared" si="0"/>
        <v/>
      </c>
      <c r="D14" s="17" t="str">
        <f t="shared" si="1"/>
        <v/>
      </c>
      <c r="E14" s="16"/>
      <c r="F14" s="16"/>
      <c r="G14" s="16"/>
      <c r="H14" s="12"/>
      <c r="I14" s="24"/>
      <c r="J14" s="12"/>
      <c r="K14" s="16"/>
    </row>
    <row r="15" spans="1:11" x14ac:dyDescent="0.3">
      <c r="A15" s="12"/>
      <c r="B15" s="12"/>
      <c r="C15" s="17" t="str">
        <f t="shared" si="0"/>
        <v/>
      </c>
      <c r="D15" s="17" t="str">
        <f t="shared" si="1"/>
        <v/>
      </c>
      <c r="E15" s="16"/>
      <c r="F15" s="16"/>
      <c r="G15" s="16"/>
      <c r="H15" s="12"/>
      <c r="I15" s="24"/>
      <c r="J15" s="12"/>
      <c r="K15" s="16"/>
    </row>
    <row r="16" spans="1:11" x14ac:dyDescent="0.3">
      <c r="A16" s="12"/>
      <c r="B16" s="12"/>
      <c r="C16" s="17" t="str">
        <f t="shared" si="0"/>
        <v/>
      </c>
      <c r="D16" s="17" t="str">
        <f t="shared" si="1"/>
        <v/>
      </c>
      <c r="E16" s="16"/>
      <c r="F16" s="16"/>
      <c r="G16" s="16"/>
      <c r="H16" s="12"/>
      <c r="I16" s="24"/>
      <c r="J16" s="12"/>
      <c r="K16" s="16"/>
    </row>
    <row r="17" spans="1:11" x14ac:dyDescent="0.3">
      <c r="A17" s="12"/>
      <c r="B17" s="12"/>
      <c r="C17" s="17" t="str">
        <f t="shared" si="0"/>
        <v/>
      </c>
      <c r="D17" s="17" t="str">
        <f t="shared" si="1"/>
        <v/>
      </c>
      <c r="E17" s="16"/>
      <c r="F17" s="16"/>
      <c r="G17" s="16"/>
      <c r="H17" s="12"/>
      <c r="I17" s="24"/>
      <c r="J17" s="12"/>
      <c r="K17" s="16"/>
    </row>
    <row r="18" spans="1:11" x14ac:dyDescent="0.3">
      <c r="A18" s="12"/>
      <c r="B18" s="12"/>
      <c r="C18" s="17" t="str">
        <f t="shared" si="0"/>
        <v/>
      </c>
      <c r="D18" s="17" t="str">
        <f t="shared" si="1"/>
        <v/>
      </c>
      <c r="E18" s="16"/>
      <c r="F18" s="16"/>
      <c r="G18" s="16"/>
      <c r="H18" s="12"/>
      <c r="I18" s="24"/>
      <c r="J18" s="12"/>
      <c r="K18" s="16"/>
    </row>
    <row r="19" spans="1:11" x14ac:dyDescent="0.3">
      <c r="A19" s="12"/>
      <c r="B19" s="12"/>
      <c r="C19" s="17" t="str">
        <f t="shared" si="0"/>
        <v/>
      </c>
      <c r="D19" s="17" t="str">
        <f t="shared" si="1"/>
        <v/>
      </c>
      <c r="E19" s="16"/>
      <c r="F19" s="16"/>
      <c r="G19" s="16"/>
      <c r="H19" s="12"/>
      <c r="I19" s="24"/>
      <c r="J19" s="12"/>
      <c r="K19" s="16"/>
    </row>
    <row r="20" spans="1:11" x14ac:dyDescent="0.3">
      <c r="A20" s="12"/>
      <c r="B20" s="12"/>
      <c r="C20" s="17" t="str">
        <f t="shared" si="0"/>
        <v/>
      </c>
      <c r="D20" s="17" t="str">
        <f t="shared" si="1"/>
        <v/>
      </c>
      <c r="E20" s="16"/>
      <c r="F20" s="16"/>
      <c r="G20" s="16"/>
      <c r="H20" s="12"/>
      <c r="I20" s="24"/>
      <c r="J20" s="12"/>
      <c r="K20" s="16"/>
    </row>
    <row r="21" spans="1:11" x14ac:dyDescent="0.3">
      <c r="A21" s="12"/>
      <c r="B21" s="12"/>
      <c r="C21" s="17" t="str">
        <f t="shared" si="0"/>
        <v/>
      </c>
      <c r="D21" s="17" t="str">
        <f t="shared" si="1"/>
        <v/>
      </c>
      <c r="E21" s="16"/>
      <c r="F21" s="16"/>
      <c r="G21" s="16"/>
      <c r="H21" s="12"/>
      <c r="I21" s="24"/>
      <c r="J21" s="12"/>
      <c r="K21" s="16"/>
    </row>
    <row r="22" spans="1:11" x14ac:dyDescent="0.3">
      <c r="A22" s="12"/>
      <c r="B22" s="12"/>
      <c r="C22" s="17" t="str">
        <f t="shared" si="0"/>
        <v/>
      </c>
      <c r="D22" s="17" t="str">
        <f t="shared" si="1"/>
        <v/>
      </c>
      <c r="E22" s="16"/>
      <c r="F22" s="16"/>
      <c r="G22" s="16"/>
      <c r="H22" s="12"/>
      <c r="I22" s="24"/>
      <c r="J22" s="12"/>
      <c r="K22" s="16"/>
    </row>
    <row r="23" spans="1:11" x14ac:dyDescent="0.3">
      <c r="A23" s="12"/>
      <c r="B23" s="12"/>
      <c r="C23" s="17" t="str">
        <f t="shared" si="0"/>
        <v/>
      </c>
      <c r="D23" s="17" t="str">
        <f t="shared" si="1"/>
        <v/>
      </c>
      <c r="E23" s="16"/>
      <c r="F23" s="16"/>
      <c r="G23" s="16"/>
      <c r="H23" s="12"/>
      <c r="I23" s="24"/>
      <c r="J23" s="12"/>
      <c r="K23" s="16"/>
    </row>
    <row r="24" spans="1:11" x14ac:dyDescent="0.3">
      <c r="A24" s="12"/>
      <c r="B24" s="12"/>
      <c r="C24" s="17" t="str">
        <f t="shared" si="0"/>
        <v/>
      </c>
      <c r="D24" s="17" t="str">
        <f t="shared" si="1"/>
        <v/>
      </c>
      <c r="E24" s="16"/>
      <c r="F24" s="16"/>
      <c r="G24" s="16"/>
      <c r="H24" s="12"/>
      <c r="I24" s="24"/>
      <c r="J24" s="12"/>
      <c r="K24" s="16"/>
    </row>
    <row r="25" spans="1:11" x14ac:dyDescent="0.3">
      <c r="A25" s="12"/>
      <c r="B25" s="12"/>
      <c r="C25" s="17" t="str">
        <f t="shared" si="0"/>
        <v/>
      </c>
      <c r="D25" s="17" t="str">
        <f t="shared" si="1"/>
        <v/>
      </c>
      <c r="E25" s="16"/>
      <c r="F25" s="16"/>
      <c r="G25" s="16"/>
      <c r="H25" s="12"/>
      <c r="I25" s="24"/>
      <c r="J25" s="12"/>
      <c r="K25" s="16"/>
    </row>
    <row r="26" spans="1:11" x14ac:dyDescent="0.3">
      <c r="A26" s="12"/>
      <c r="B26" s="12"/>
      <c r="C26" s="17" t="str">
        <f t="shared" si="0"/>
        <v/>
      </c>
      <c r="D26" s="17" t="str">
        <f t="shared" si="1"/>
        <v/>
      </c>
      <c r="E26" s="16"/>
      <c r="F26" s="16"/>
      <c r="G26" s="16"/>
      <c r="H26" s="12"/>
      <c r="I26" s="24"/>
      <c r="J26" s="12"/>
      <c r="K26" s="16"/>
    </row>
    <row r="27" spans="1:11" x14ac:dyDescent="0.3">
      <c r="A27" s="12"/>
      <c r="B27" s="12"/>
      <c r="C27" s="17" t="str">
        <f t="shared" si="0"/>
        <v/>
      </c>
      <c r="D27" s="17" t="str">
        <f t="shared" si="1"/>
        <v/>
      </c>
      <c r="E27" s="16"/>
      <c r="F27" s="16"/>
      <c r="G27" s="16"/>
      <c r="H27" s="12"/>
      <c r="I27" s="24"/>
      <c r="J27" s="12"/>
      <c r="K27" s="16"/>
    </row>
    <row r="28" spans="1:11" x14ac:dyDescent="0.3">
      <c r="A28" s="12"/>
      <c r="B28" s="12"/>
      <c r="C28" s="17" t="str">
        <f t="shared" si="0"/>
        <v/>
      </c>
      <c r="D28" s="17" t="str">
        <f t="shared" si="1"/>
        <v/>
      </c>
      <c r="E28" s="16"/>
      <c r="F28" s="16"/>
      <c r="G28" s="16"/>
      <c r="H28" s="12"/>
      <c r="I28" s="24"/>
      <c r="J28" s="12"/>
      <c r="K28" s="16"/>
    </row>
    <row r="29" spans="1:11" x14ac:dyDescent="0.3">
      <c r="A29" s="12"/>
      <c r="B29" s="12"/>
      <c r="C29" s="17" t="str">
        <f t="shared" si="0"/>
        <v/>
      </c>
      <c r="D29" s="17" t="str">
        <f t="shared" si="1"/>
        <v/>
      </c>
      <c r="E29" s="16"/>
      <c r="F29" s="16"/>
      <c r="G29" s="16"/>
      <c r="H29" s="12"/>
      <c r="I29" s="24"/>
      <c r="J29" s="12"/>
      <c r="K29" s="16"/>
    </row>
    <row r="30" spans="1:11" x14ac:dyDescent="0.3">
      <c r="A30" s="12"/>
      <c r="B30" s="12"/>
      <c r="C30" s="17" t="str">
        <f t="shared" si="0"/>
        <v/>
      </c>
      <c r="D30" s="17" t="str">
        <f t="shared" si="1"/>
        <v/>
      </c>
      <c r="E30" s="16"/>
      <c r="F30" s="16"/>
      <c r="G30" s="16"/>
      <c r="H30" s="12"/>
      <c r="I30" s="24"/>
      <c r="J30" s="12"/>
      <c r="K30" s="16"/>
    </row>
    <row r="31" spans="1:11" x14ac:dyDescent="0.3">
      <c r="A31" s="12"/>
      <c r="B31" s="12"/>
      <c r="C31" s="17" t="str">
        <f t="shared" si="0"/>
        <v/>
      </c>
      <c r="D31" s="17" t="str">
        <f t="shared" si="1"/>
        <v/>
      </c>
      <c r="E31" s="16"/>
      <c r="F31" s="16"/>
      <c r="G31" s="16"/>
      <c r="H31" s="12"/>
      <c r="I31" s="24"/>
      <c r="J31" s="12"/>
      <c r="K31" s="16"/>
    </row>
    <row r="32" spans="1:11" x14ac:dyDescent="0.3">
      <c r="A32" s="12"/>
      <c r="B32" s="12"/>
      <c r="C32" s="17" t="str">
        <f t="shared" si="0"/>
        <v/>
      </c>
      <c r="D32" s="17" t="str">
        <f t="shared" si="1"/>
        <v/>
      </c>
      <c r="E32" s="16"/>
      <c r="F32" s="16"/>
      <c r="G32" s="16"/>
      <c r="H32" s="12"/>
      <c r="I32" s="24"/>
      <c r="J32" s="12"/>
      <c r="K32" s="16"/>
    </row>
    <row r="33" spans="1:11" x14ac:dyDescent="0.3">
      <c r="A33" s="12"/>
      <c r="B33" s="12"/>
      <c r="C33" s="17" t="str">
        <f t="shared" si="0"/>
        <v/>
      </c>
      <c r="D33" s="17" t="str">
        <f t="shared" si="1"/>
        <v/>
      </c>
      <c r="E33" s="16"/>
      <c r="F33" s="16"/>
      <c r="G33" s="16"/>
      <c r="H33" s="12"/>
      <c r="I33" s="24"/>
      <c r="J33" s="12"/>
      <c r="K33" s="16"/>
    </row>
    <row r="34" spans="1:11" x14ac:dyDescent="0.3">
      <c r="A34" s="12"/>
      <c r="B34" s="12"/>
      <c r="C34" s="17" t="str">
        <f t="shared" si="0"/>
        <v/>
      </c>
      <c r="D34" s="17" t="str">
        <f t="shared" si="1"/>
        <v/>
      </c>
      <c r="E34" s="16"/>
      <c r="F34" s="16"/>
      <c r="G34" s="16"/>
      <c r="H34" s="12"/>
      <c r="I34" s="24"/>
      <c r="J34" s="12"/>
      <c r="K34" s="16"/>
    </row>
    <row r="35" spans="1:11" x14ac:dyDescent="0.3">
      <c r="A35" s="12"/>
      <c r="B35" s="12"/>
      <c r="C35" s="17" t="str">
        <f t="shared" si="0"/>
        <v/>
      </c>
      <c r="D35" s="17" t="str">
        <f t="shared" si="1"/>
        <v/>
      </c>
      <c r="E35" s="16"/>
      <c r="F35" s="16"/>
      <c r="G35" s="16"/>
      <c r="H35" s="12"/>
      <c r="I35" s="24"/>
      <c r="J35" s="12"/>
      <c r="K35" s="16"/>
    </row>
    <row r="36" spans="1:11" x14ac:dyDescent="0.3">
      <c r="A36" s="12"/>
      <c r="B36" s="12"/>
      <c r="C36" s="17" t="str">
        <f t="shared" ref="C36:C67" si="2">IF(B36="","",IFERROR(VLOOKUP(B36,StudentLookup,5,FALSE),"Not Found"))</f>
        <v/>
      </c>
      <c r="D36" s="17" t="str">
        <f t="shared" ref="D36:D53" si="3">IF(B36="","",IFERROR(VLOOKUP(B36,StudentLookup,9,FALSE),""))</f>
        <v/>
      </c>
      <c r="E36" s="16"/>
      <c r="F36" s="16"/>
      <c r="G36" s="16"/>
      <c r="H36" s="12"/>
      <c r="I36" s="24"/>
      <c r="J36" s="12"/>
      <c r="K36" s="16"/>
    </row>
    <row r="37" spans="1:11" x14ac:dyDescent="0.3">
      <c r="A37" s="12"/>
      <c r="B37" s="12"/>
      <c r="C37" s="17" t="str">
        <f t="shared" si="2"/>
        <v/>
      </c>
      <c r="D37" s="17" t="str">
        <f t="shared" si="3"/>
        <v/>
      </c>
      <c r="E37" s="16"/>
      <c r="F37" s="16"/>
      <c r="G37" s="16"/>
      <c r="H37" s="12"/>
      <c r="I37" s="24"/>
      <c r="J37" s="12"/>
      <c r="K37" s="16"/>
    </row>
    <row r="38" spans="1:11" x14ac:dyDescent="0.3">
      <c r="A38" s="12"/>
      <c r="B38" s="12"/>
      <c r="C38" s="17" t="str">
        <f t="shared" si="2"/>
        <v/>
      </c>
      <c r="D38" s="17" t="str">
        <f t="shared" si="3"/>
        <v/>
      </c>
      <c r="E38" s="16"/>
      <c r="F38" s="16"/>
      <c r="G38" s="16"/>
      <c r="H38" s="12"/>
      <c r="I38" s="24"/>
      <c r="J38" s="12"/>
      <c r="K38" s="16"/>
    </row>
    <row r="39" spans="1:11" x14ac:dyDescent="0.3">
      <c r="A39" s="12"/>
      <c r="B39" s="12"/>
      <c r="C39" s="17" t="str">
        <f t="shared" si="2"/>
        <v/>
      </c>
      <c r="D39" s="17" t="str">
        <f t="shared" si="3"/>
        <v/>
      </c>
      <c r="E39" s="16"/>
      <c r="F39" s="16"/>
      <c r="G39" s="16"/>
      <c r="H39" s="12"/>
      <c r="I39" s="24"/>
      <c r="J39" s="12"/>
      <c r="K39" s="16"/>
    </row>
    <row r="40" spans="1:11" x14ac:dyDescent="0.3">
      <c r="A40" s="12"/>
      <c r="B40" s="12"/>
      <c r="C40" s="17" t="str">
        <f t="shared" si="2"/>
        <v/>
      </c>
      <c r="D40" s="17" t="str">
        <f t="shared" si="3"/>
        <v/>
      </c>
      <c r="E40" s="16"/>
      <c r="F40" s="16"/>
      <c r="G40" s="16"/>
      <c r="H40" s="12"/>
      <c r="I40" s="24"/>
      <c r="J40" s="12"/>
      <c r="K40" s="16"/>
    </row>
    <row r="41" spans="1:11" x14ac:dyDescent="0.3">
      <c r="A41" s="12"/>
      <c r="B41" s="12"/>
      <c r="C41" s="17" t="str">
        <f t="shared" si="2"/>
        <v/>
      </c>
      <c r="D41" s="17" t="str">
        <f t="shared" si="3"/>
        <v/>
      </c>
      <c r="E41" s="16"/>
      <c r="F41" s="16"/>
      <c r="G41" s="16"/>
      <c r="H41" s="12"/>
      <c r="I41" s="24"/>
      <c r="J41" s="12"/>
      <c r="K41" s="16"/>
    </row>
    <row r="42" spans="1:11" x14ac:dyDescent="0.3">
      <c r="A42" s="12"/>
      <c r="B42" s="12"/>
      <c r="C42" s="17" t="str">
        <f t="shared" si="2"/>
        <v/>
      </c>
      <c r="D42" s="17" t="str">
        <f t="shared" si="3"/>
        <v/>
      </c>
      <c r="E42" s="16"/>
      <c r="F42" s="16"/>
      <c r="G42" s="16"/>
      <c r="H42" s="12"/>
      <c r="I42" s="24"/>
      <c r="J42" s="12"/>
      <c r="K42" s="16"/>
    </row>
    <row r="43" spans="1:11" x14ac:dyDescent="0.3">
      <c r="A43" s="12"/>
      <c r="B43" s="12"/>
      <c r="C43" s="17" t="str">
        <f t="shared" si="2"/>
        <v/>
      </c>
      <c r="D43" s="17" t="str">
        <f t="shared" si="3"/>
        <v/>
      </c>
      <c r="E43" s="16"/>
      <c r="F43" s="16"/>
      <c r="G43" s="16"/>
      <c r="H43" s="12"/>
      <c r="I43" s="24"/>
      <c r="J43" s="12"/>
      <c r="K43" s="16"/>
    </row>
    <row r="44" spans="1:11" x14ac:dyDescent="0.3">
      <c r="A44" s="12"/>
      <c r="B44" s="12"/>
      <c r="C44" s="17" t="str">
        <f t="shared" si="2"/>
        <v/>
      </c>
      <c r="D44" s="17" t="str">
        <f t="shared" si="3"/>
        <v/>
      </c>
      <c r="E44" s="16"/>
      <c r="F44" s="16"/>
      <c r="G44" s="16"/>
      <c r="H44" s="12"/>
      <c r="I44" s="24"/>
      <c r="J44" s="12"/>
      <c r="K44" s="16"/>
    </row>
    <row r="45" spans="1:11" x14ac:dyDescent="0.3">
      <c r="A45" s="12"/>
      <c r="B45" s="12"/>
      <c r="C45" s="17" t="str">
        <f t="shared" si="2"/>
        <v/>
      </c>
      <c r="D45" s="17" t="str">
        <f t="shared" si="3"/>
        <v/>
      </c>
      <c r="E45" s="16"/>
      <c r="F45" s="16"/>
      <c r="G45" s="16"/>
      <c r="H45" s="12"/>
      <c r="I45" s="24"/>
      <c r="J45" s="12"/>
      <c r="K45" s="16"/>
    </row>
    <row r="46" spans="1:11" x14ac:dyDescent="0.3">
      <c r="A46" s="12"/>
      <c r="B46" s="12"/>
      <c r="C46" s="17" t="str">
        <f t="shared" si="2"/>
        <v/>
      </c>
      <c r="D46" s="17" t="str">
        <f t="shared" si="3"/>
        <v/>
      </c>
      <c r="E46" s="16"/>
      <c r="F46" s="16"/>
      <c r="G46" s="16"/>
      <c r="H46" s="12"/>
      <c r="I46" s="24"/>
      <c r="J46" s="12"/>
      <c r="K46" s="16"/>
    </row>
    <row r="47" spans="1:11" x14ac:dyDescent="0.3">
      <c r="A47" s="12"/>
      <c r="B47" s="12"/>
      <c r="C47" s="17" t="str">
        <f t="shared" si="2"/>
        <v/>
      </c>
      <c r="D47" s="17" t="str">
        <f t="shared" si="3"/>
        <v/>
      </c>
      <c r="E47" s="16"/>
      <c r="F47" s="16"/>
      <c r="G47" s="16"/>
      <c r="H47" s="12"/>
      <c r="I47" s="24"/>
      <c r="J47" s="12"/>
      <c r="K47" s="16"/>
    </row>
    <row r="48" spans="1:11" x14ac:dyDescent="0.3">
      <c r="A48" s="12"/>
      <c r="B48" s="12"/>
      <c r="C48" s="17" t="str">
        <f t="shared" si="2"/>
        <v/>
      </c>
      <c r="D48" s="17" t="str">
        <f t="shared" si="3"/>
        <v/>
      </c>
      <c r="E48" s="16"/>
      <c r="F48" s="16"/>
      <c r="G48" s="16"/>
      <c r="H48" s="12"/>
      <c r="I48" s="24"/>
      <c r="J48" s="12"/>
      <c r="K48" s="16"/>
    </row>
    <row r="49" spans="1:11" x14ac:dyDescent="0.3">
      <c r="A49" s="12"/>
      <c r="B49" s="12"/>
      <c r="C49" s="17" t="str">
        <f t="shared" si="2"/>
        <v/>
      </c>
      <c r="D49" s="17" t="str">
        <f t="shared" si="3"/>
        <v/>
      </c>
      <c r="E49" s="16"/>
      <c r="F49" s="16"/>
      <c r="G49" s="16"/>
      <c r="H49" s="12"/>
      <c r="I49" s="24"/>
      <c r="J49" s="12"/>
      <c r="K49" s="16"/>
    </row>
    <row r="50" spans="1:11" x14ac:dyDescent="0.3">
      <c r="A50" s="12"/>
      <c r="B50" s="12"/>
      <c r="C50" s="17" t="str">
        <f t="shared" si="2"/>
        <v/>
      </c>
      <c r="D50" s="17" t="str">
        <f t="shared" si="3"/>
        <v/>
      </c>
      <c r="E50" s="16"/>
      <c r="F50" s="16"/>
      <c r="G50" s="16"/>
      <c r="H50" s="12"/>
      <c r="I50" s="24"/>
      <c r="J50" s="12"/>
      <c r="K50" s="16"/>
    </row>
    <row r="51" spans="1:11" x14ac:dyDescent="0.3">
      <c r="A51" s="12"/>
      <c r="B51" s="12"/>
      <c r="C51" s="17" t="str">
        <f t="shared" si="2"/>
        <v/>
      </c>
      <c r="D51" s="17" t="str">
        <f t="shared" si="3"/>
        <v/>
      </c>
      <c r="E51" s="16"/>
      <c r="F51" s="16"/>
      <c r="G51" s="16"/>
      <c r="H51" s="12"/>
      <c r="I51" s="24"/>
      <c r="J51" s="12"/>
      <c r="K51" s="16"/>
    </row>
    <row r="52" spans="1:11" x14ac:dyDescent="0.3">
      <c r="A52" s="12"/>
      <c r="B52" s="12"/>
      <c r="C52" s="17" t="str">
        <f t="shared" si="2"/>
        <v/>
      </c>
      <c r="D52" s="17" t="str">
        <f t="shared" si="3"/>
        <v/>
      </c>
      <c r="E52" s="16"/>
      <c r="F52" s="16"/>
      <c r="G52" s="16"/>
      <c r="H52" s="12"/>
      <c r="I52" s="24"/>
      <c r="J52" s="12"/>
      <c r="K52" s="16"/>
    </row>
    <row r="53" spans="1:11" x14ac:dyDescent="0.3">
      <c r="A53" s="12"/>
      <c r="B53" s="12"/>
      <c r="C53" s="17" t="str">
        <f t="shared" si="2"/>
        <v/>
      </c>
      <c r="D53" s="17" t="str">
        <f t="shared" si="3"/>
        <v/>
      </c>
      <c r="E53" s="16"/>
      <c r="F53" s="16"/>
      <c r="G53" s="16"/>
      <c r="H53" s="12"/>
      <c r="I53" s="24"/>
      <c r="J53" s="12"/>
      <c r="K53" s="16"/>
    </row>
  </sheetData>
  <mergeCells count="2">
    <mergeCell ref="A2:K2"/>
    <mergeCell ref="A1:K1"/>
  </mergeCells>
  <conditionalFormatting sqref="J4:J53">
    <cfRule type="cellIs" dxfId="14" priority="1" operator="equal">
      <formula>"Resolved"</formula>
    </cfRule>
    <cfRule type="cellIs" dxfId="13" priority="2" operator="equal">
      <formula>"Open"</formula>
    </cfRule>
  </conditionalFormatting>
  <conditionalFormatting sqref="I4:I53">
    <cfRule type="expression" dxfId="12" priority="3">
      <formula>AND(I4&lt;&gt;"",I4&lt;TODAY(),J4&lt;&gt;"Resolved")</formula>
    </cfRule>
  </conditionalFormatting>
  <dataValidations count="3">
    <dataValidation type="list" allowBlank="1" showErrorMessage="1" errorTitle="Invalid Entry" error="Please select from the list." sqref="E4:E53" xr:uid="{00000000-0002-0000-1700-000000000000}">
      <formula1>"SMS,Phone Call,Messenger,Email,In-Person Meeting,Letter,Other"</formula1>
    </dataValidation>
    <dataValidation type="list" allowBlank="1" showErrorMessage="1" errorTitle="Invalid Entry" error="Please select from the list." sqref="H4:H53" xr:uid="{00000000-0002-0000-1700-000001000000}">
      <formula1>"Yes,No"</formula1>
    </dataValidation>
    <dataValidation type="list" allowBlank="1" showErrorMessage="1" errorTitle="Invalid Entry" error="Please select from the list." sqref="J4:J53" xr:uid="{00000000-0002-0000-1700-000002000000}">
      <formula1>"Open,Waiting for Response,Follow-Up Required,Resolved"</formula1>
    </dataValidation>
  </dataValidation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ED7D31"/>
  </sheetPr>
  <dimension ref="A1:J53"/>
  <sheetViews>
    <sheetView workbookViewId="0">
      <pane ySplit="3" topLeftCell="A4" activePane="bottomLeft" state="frozen"/>
      <selection pane="bottomLeft" sqref="A1:J1"/>
    </sheetView>
  </sheetViews>
  <sheetFormatPr defaultRowHeight="14.4" x14ac:dyDescent="0.3"/>
  <cols>
    <col min="1" max="2" width="12" customWidth="1"/>
    <col min="3" max="4" width="20" customWidth="1"/>
    <col min="5" max="5" width="24" customWidth="1"/>
    <col min="6" max="7" width="28" customWidth="1"/>
    <col min="8" max="9" width="14" customWidth="1"/>
    <col min="10" max="10" width="28" customWidth="1"/>
  </cols>
  <sheetData>
    <row r="1" spans="1:10" ht="34.950000000000003" customHeight="1" x14ac:dyDescent="0.3">
      <c r="A1" s="53" t="s">
        <v>409</v>
      </c>
      <c r="B1" s="40"/>
      <c r="C1" s="40"/>
      <c r="D1" s="40"/>
      <c r="E1" s="40"/>
      <c r="F1" s="40"/>
      <c r="G1" s="40"/>
      <c r="H1" s="40"/>
      <c r="I1" s="40"/>
      <c r="J1" s="40"/>
    </row>
    <row r="2" spans="1:10" ht="19.95" customHeight="1" x14ac:dyDescent="0.3">
      <c r="A2" s="50" t="s">
        <v>410</v>
      </c>
      <c r="B2" s="40"/>
      <c r="C2" s="40"/>
      <c r="D2" s="40"/>
      <c r="E2" s="40"/>
      <c r="F2" s="40"/>
      <c r="G2" s="40"/>
      <c r="H2" s="40"/>
      <c r="I2" s="40"/>
      <c r="J2" s="40"/>
    </row>
    <row r="3" spans="1:10" ht="30" customHeight="1" x14ac:dyDescent="0.3">
      <c r="A3" s="15" t="s">
        <v>411</v>
      </c>
      <c r="B3" s="15" t="s">
        <v>346</v>
      </c>
      <c r="C3" s="15" t="s">
        <v>412</v>
      </c>
      <c r="D3" s="15" t="s">
        <v>238</v>
      </c>
      <c r="E3" s="15" t="s">
        <v>413</v>
      </c>
      <c r="F3" s="15" t="s">
        <v>414</v>
      </c>
      <c r="G3" s="15" t="s">
        <v>415</v>
      </c>
      <c r="H3" s="15" t="s">
        <v>229</v>
      </c>
      <c r="I3" s="15" t="s">
        <v>91</v>
      </c>
      <c r="J3" s="15" t="s">
        <v>164</v>
      </c>
    </row>
    <row r="4" spans="1:10" x14ac:dyDescent="0.3">
      <c r="A4" s="12" t="s">
        <v>416</v>
      </c>
      <c r="B4" s="38">
        <v>46280</v>
      </c>
      <c r="C4" s="16" t="s">
        <v>165</v>
      </c>
      <c r="D4" s="16" t="s">
        <v>170</v>
      </c>
      <c r="E4" s="16" t="s">
        <v>417</v>
      </c>
      <c r="F4" s="16"/>
      <c r="G4" s="16"/>
      <c r="H4" s="24"/>
      <c r="I4" s="12" t="s">
        <v>418</v>
      </c>
      <c r="J4" s="16"/>
    </row>
    <row r="5" spans="1:10" x14ac:dyDescent="0.3">
      <c r="A5" s="12"/>
      <c r="B5" s="12"/>
      <c r="C5" s="16"/>
      <c r="D5" s="16"/>
      <c r="E5" s="16"/>
      <c r="F5" s="16"/>
      <c r="G5" s="16"/>
      <c r="H5" s="24"/>
      <c r="I5" s="12"/>
      <c r="J5" s="16"/>
    </row>
    <row r="6" spans="1:10" x14ac:dyDescent="0.3">
      <c r="A6" s="12"/>
      <c r="B6" s="12"/>
      <c r="C6" s="16"/>
      <c r="D6" s="16"/>
      <c r="E6" s="16"/>
      <c r="F6" s="16"/>
      <c r="G6" s="16"/>
      <c r="H6" s="24"/>
      <c r="I6" s="12"/>
      <c r="J6" s="16"/>
    </row>
    <row r="7" spans="1:10" x14ac:dyDescent="0.3">
      <c r="A7" s="12"/>
      <c r="B7" s="12"/>
      <c r="C7" s="16"/>
      <c r="D7" s="16"/>
      <c r="E7" s="16"/>
      <c r="F7" s="16"/>
      <c r="G7" s="16"/>
      <c r="H7" s="24"/>
      <c r="I7" s="12"/>
      <c r="J7" s="16"/>
    </row>
    <row r="8" spans="1:10" x14ac:dyDescent="0.3">
      <c r="A8" s="12"/>
      <c r="B8" s="12"/>
      <c r="C8" s="16"/>
      <c r="D8" s="16"/>
      <c r="E8" s="16"/>
      <c r="F8" s="16"/>
      <c r="G8" s="16"/>
      <c r="H8" s="24"/>
      <c r="I8" s="12"/>
      <c r="J8" s="16"/>
    </row>
    <row r="9" spans="1:10" x14ac:dyDescent="0.3">
      <c r="A9" s="12"/>
      <c r="B9" s="12"/>
      <c r="C9" s="16"/>
      <c r="D9" s="16"/>
      <c r="E9" s="16"/>
      <c r="F9" s="16"/>
      <c r="G9" s="16"/>
      <c r="H9" s="24"/>
      <c r="I9" s="12"/>
      <c r="J9" s="16"/>
    </row>
    <row r="10" spans="1:10" x14ac:dyDescent="0.3">
      <c r="A10" s="12"/>
      <c r="B10" s="12"/>
      <c r="C10" s="16"/>
      <c r="D10" s="16"/>
      <c r="E10" s="16"/>
      <c r="F10" s="16"/>
      <c r="G10" s="16"/>
      <c r="H10" s="24"/>
      <c r="I10" s="12"/>
      <c r="J10" s="16"/>
    </row>
    <row r="11" spans="1:10" x14ac:dyDescent="0.3">
      <c r="A11" s="12"/>
      <c r="B11" s="12"/>
      <c r="C11" s="16"/>
      <c r="D11" s="16"/>
      <c r="E11" s="16"/>
      <c r="F11" s="16"/>
      <c r="G11" s="16"/>
      <c r="H11" s="24"/>
      <c r="I11" s="12"/>
      <c r="J11" s="16"/>
    </row>
    <row r="12" spans="1:10" x14ac:dyDescent="0.3">
      <c r="A12" s="12"/>
      <c r="B12" s="12"/>
      <c r="C12" s="16"/>
      <c r="D12" s="16"/>
      <c r="E12" s="16"/>
      <c r="F12" s="16"/>
      <c r="G12" s="16"/>
      <c r="H12" s="24"/>
      <c r="I12" s="12"/>
      <c r="J12" s="16"/>
    </row>
    <row r="13" spans="1:10" x14ac:dyDescent="0.3">
      <c r="A13" s="12"/>
      <c r="B13" s="12"/>
      <c r="C13" s="16"/>
      <c r="D13" s="16"/>
      <c r="E13" s="16"/>
      <c r="F13" s="16"/>
      <c r="G13" s="16"/>
      <c r="H13" s="24"/>
      <c r="I13" s="12"/>
      <c r="J13" s="16"/>
    </row>
    <row r="14" spans="1:10" x14ac:dyDescent="0.3">
      <c r="A14" s="12"/>
      <c r="B14" s="12"/>
      <c r="C14" s="16"/>
      <c r="D14" s="16"/>
      <c r="E14" s="16"/>
      <c r="F14" s="16"/>
      <c r="G14" s="16"/>
      <c r="H14" s="24"/>
      <c r="I14" s="12"/>
      <c r="J14" s="16"/>
    </row>
    <row r="15" spans="1:10" x14ac:dyDescent="0.3">
      <c r="A15" s="12"/>
      <c r="B15" s="12"/>
      <c r="C15" s="16"/>
      <c r="D15" s="16"/>
      <c r="E15" s="16"/>
      <c r="F15" s="16"/>
      <c r="G15" s="16"/>
      <c r="H15" s="24"/>
      <c r="I15" s="12"/>
      <c r="J15" s="16"/>
    </row>
    <row r="16" spans="1:10" x14ac:dyDescent="0.3">
      <c r="A16" s="12"/>
      <c r="B16" s="12"/>
      <c r="C16" s="16"/>
      <c r="D16" s="16"/>
      <c r="E16" s="16"/>
      <c r="F16" s="16"/>
      <c r="G16" s="16"/>
      <c r="H16" s="24"/>
      <c r="I16" s="12"/>
      <c r="J16" s="16"/>
    </row>
    <row r="17" spans="1:10" x14ac:dyDescent="0.3">
      <c r="A17" s="12"/>
      <c r="B17" s="12"/>
      <c r="C17" s="16"/>
      <c r="D17" s="16"/>
      <c r="E17" s="16"/>
      <c r="F17" s="16"/>
      <c r="G17" s="16"/>
      <c r="H17" s="24"/>
      <c r="I17" s="12"/>
      <c r="J17" s="16"/>
    </row>
    <row r="18" spans="1:10" x14ac:dyDescent="0.3">
      <c r="A18" s="12"/>
      <c r="B18" s="12"/>
      <c r="C18" s="16"/>
      <c r="D18" s="16"/>
      <c r="E18" s="16"/>
      <c r="F18" s="16"/>
      <c r="G18" s="16"/>
      <c r="H18" s="24"/>
      <c r="I18" s="12"/>
      <c r="J18" s="16"/>
    </row>
    <row r="19" spans="1:10" x14ac:dyDescent="0.3">
      <c r="A19" s="12"/>
      <c r="B19" s="12"/>
      <c r="C19" s="16"/>
      <c r="D19" s="16"/>
      <c r="E19" s="16"/>
      <c r="F19" s="16"/>
      <c r="G19" s="16"/>
      <c r="H19" s="24"/>
      <c r="I19" s="12"/>
      <c r="J19" s="16"/>
    </row>
    <row r="20" spans="1:10" x14ac:dyDescent="0.3">
      <c r="A20" s="12"/>
      <c r="B20" s="12"/>
      <c r="C20" s="16"/>
      <c r="D20" s="16"/>
      <c r="E20" s="16"/>
      <c r="F20" s="16"/>
      <c r="G20" s="16"/>
      <c r="H20" s="24"/>
      <c r="I20" s="12"/>
      <c r="J20" s="16"/>
    </row>
    <row r="21" spans="1:10" x14ac:dyDescent="0.3">
      <c r="A21" s="12"/>
      <c r="B21" s="12"/>
      <c r="C21" s="16"/>
      <c r="D21" s="16"/>
      <c r="E21" s="16"/>
      <c r="F21" s="16"/>
      <c r="G21" s="16"/>
      <c r="H21" s="24"/>
      <c r="I21" s="12"/>
      <c r="J21" s="16"/>
    </row>
    <row r="22" spans="1:10" x14ac:dyDescent="0.3">
      <c r="A22" s="12"/>
      <c r="B22" s="12"/>
      <c r="C22" s="16"/>
      <c r="D22" s="16"/>
      <c r="E22" s="16"/>
      <c r="F22" s="16"/>
      <c r="G22" s="16"/>
      <c r="H22" s="24"/>
      <c r="I22" s="12"/>
      <c r="J22" s="16"/>
    </row>
    <row r="23" spans="1:10" x14ac:dyDescent="0.3">
      <c r="A23" s="12"/>
      <c r="B23" s="12"/>
      <c r="C23" s="16"/>
      <c r="D23" s="16"/>
      <c r="E23" s="16"/>
      <c r="F23" s="16"/>
      <c r="G23" s="16"/>
      <c r="H23" s="24"/>
      <c r="I23" s="12"/>
      <c r="J23" s="16"/>
    </row>
    <row r="24" spans="1:10" x14ac:dyDescent="0.3">
      <c r="A24" s="12"/>
      <c r="B24" s="12"/>
      <c r="C24" s="16"/>
      <c r="D24" s="16"/>
      <c r="E24" s="16"/>
      <c r="F24" s="16"/>
      <c r="G24" s="16"/>
      <c r="H24" s="24"/>
      <c r="I24" s="12"/>
      <c r="J24" s="16"/>
    </row>
    <row r="25" spans="1:10" x14ac:dyDescent="0.3">
      <c r="A25" s="12"/>
      <c r="B25" s="12"/>
      <c r="C25" s="16"/>
      <c r="D25" s="16"/>
      <c r="E25" s="16"/>
      <c r="F25" s="16"/>
      <c r="G25" s="16"/>
      <c r="H25" s="24"/>
      <c r="I25" s="12"/>
      <c r="J25" s="16"/>
    </row>
    <row r="26" spans="1:10" x14ac:dyDescent="0.3">
      <c r="A26" s="12"/>
      <c r="B26" s="12"/>
      <c r="C26" s="16"/>
      <c r="D26" s="16"/>
      <c r="E26" s="16"/>
      <c r="F26" s="16"/>
      <c r="G26" s="16"/>
      <c r="H26" s="24"/>
      <c r="I26" s="12"/>
      <c r="J26" s="16"/>
    </row>
    <row r="27" spans="1:10" x14ac:dyDescent="0.3">
      <c r="A27" s="12"/>
      <c r="B27" s="12"/>
      <c r="C27" s="16"/>
      <c r="D27" s="16"/>
      <c r="E27" s="16"/>
      <c r="F27" s="16"/>
      <c r="G27" s="16"/>
      <c r="H27" s="24"/>
      <c r="I27" s="12"/>
      <c r="J27" s="16"/>
    </row>
    <row r="28" spans="1:10" x14ac:dyDescent="0.3">
      <c r="A28" s="12"/>
      <c r="B28" s="12"/>
      <c r="C28" s="16"/>
      <c r="D28" s="16"/>
      <c r="E28" s="16"/>
      <c r="F28" s="16"/>
      <c r="G28" s="16"/>
      <c r="H28" s="24"/>
      <c r="I28" s="12"/>
      <c r="J28" s="16"/>
    </row>
    <row r="29" spans="1:10" x14ac:dyDescent="0.3">
      <c r="A29" s="12"/>
      <c r="B29" s="12"/>
      <c r="C29" s="16"/>
      <c r="D29" s="16"/>
      <c r="E29" s="16"/>
      <c r="F29" s="16"/>
      <c r="G29" s="16"/>
      <c r="H29" s="24"/>
      <c r="I29" s="12"/>
      <c r="J29" s="16"/>
    </row>
    <row r="30" spans="1:10" x14ac:dyDescent="0.3">
      <c r="A30" s="12"/>
      <c r="B30" s="12"/>
      <c r="C30" s="16"/>
      <c r="D30" s="16"/>
      <c r="E30" s="16"/>
      <c r="F30" s="16"/>
      <c r="G30" s="16"/>
      <c r="H30" s="24"/>
      <c r="I30" s="12"/>
      <c r="J30" s="16"/>
    </row>
    <row r="31" spans="1:10" x14ac:dyDescent="0.3">
      <c r="A31" s="12"/>
      <c r="B31" s="12"/>
      <c r="C31" s="16"/>
      <c r="D31" s="16"/>
      <c r="E31" s="16"/>
      <c r="F31" s="16"/>
      <c r="G31" s="16"/>
      <c r="H31" s="24"/>
      <c r="I31" s="12"/>
      <c r="J31" s="16"/>
    </row>
    <row r="32" spans="1:10" x14ac:dyDescent="0.3">
      <c r="A32" s="12"/>
      <c r="B32" s="12"/>
      <c r="C32" s="16"/>
      <c r="D32" s="16"/>
      <c r="E32" s="16"/>
      <c r="F32" s="16"/>
      <c r="G32" s="16"/>
      <c r="H32" s="24"/>
      <c r="I32" s="12"/>
      <c r="J32" s="16"/>
    </row>
    <row r="33" spans="1:10" x14ac:dyDescent="0.3">
      <c r="A33" s="12"/>
      <c r="B33" s="12"/>
      <c r="C33" s="16"/>
      <c r="D33" s="16"/>
      <c r="E33" s="16"/>
      <c r="F33" s="16"/>
      <c r="G33" s="16"/>
      <c r="H33" s="24"/>
      <c r="I33" s="12"/>
      <c r="J33" s="16"/>
    </row>
    <row r="34" spans="1:10" x14ac:dyDescent="0.3">
      <c r="A34" s="12"/>
      <c r="B34" s="12"/>
      <c r="C34" s="16"/>
      <c r="D34" s="16"/>
      <c r="E34" s="16"/>
      <c r="F34" s="16"/>
      <c r="G34" s="16"/>
      <c r="H34" s="24"/>
      <c r="I34" s="12"/>
      <c r="J34" s="16"/>
    </row>
    <row r="35" spans="1:10" x14ac:dyDescent="0.3">
      <c r="A35" s="12"/>
      <c r="B35" s="12"/>
      <c r="C35" s="16"/>
      <c r="D35" s="16"/>
      <c r="E35" s="16"/>
      <c r="F35" s="16"/>
      <c r="G35" s="16"/>
      <c r="H35" s="24"/>
      <c r="I35" s="12"/>
      <c r="J35" s="16"/>
    </row>
    <row r="36" spans="1:10" x14ac:dyDescent="0.3">
      <c r="A36" s="12"/>
      <c r="B36" s="12"/>
      <c r="C36" s="16"/>
      <c r="D36" s="16"/>
      <c r="E36" s="16"/>
      <c r="F36" s="16"/>
      <c r="G36" s="16"/>
      <c r="H36" s="24"/>
      <c r="I36" s="12"/>
      <c r="J36" s="16"/>
    </row>
    <row r="37" spans="1:10" x14ac:dyDescent="0.3">
      <c r="A37" s="12"/>
      <c r="B37" s="12"/>
      <c r="C37" s="16"/>
      <c r="D37" s="16"/>
      <c r="E37" s="16"/>
      <c r="F37" s="16"/>
      <c r="G37" s="16"/>
      <c r="H37" s="24"/>
      <c r="I37" s="12"/>
      <c r="J37" s="16"/>
    </row>
    <row r="38" spans="1:10" x14ac:dyDescent="0.3">
      <c r="A38" s="12"/>
      <c r="B38" s="12"/>
      <c r="C38" s="16"/>
      <c r="D38" s="16"/>
      <c r="E38" s="16"/>
      <c r="F38" s="16"/>
      <c r="G38" s="16"/>
      <c r="H38" s="24"/>
      <c r="I38" s="12"/>
      <c r="J38" s="16"/>
    </row>
    <row r="39" spans="1:10" x14ac:dyDescent="0.3">
      <c r="A39" s="12"/>
      <c r="B39" s="12"/>
      <c r="C39" s="16"/>
      <c r="D39" s="16"/>
      <c r="E39" s="16"/>
      <c r="F39" s="16"/>
      <c r="G39" s="16"/>
      <c r="H39" s="24"/>
      <c r="I39" s="12"/>
      <c r="J39" s="16"/>
    </row>
    <row r="40" spans="1:10" x14ac:dyDescent="0.3">
      <c r="A40" s="12"/>
      <c r="B40" s="12"/>
      <c r="C40" s="16"/>
      <c r="D40" s="16"/>
      <c r="E40" s="16"/>
      <c r="F40" s="16"/>
      <c r="G40" s="16"/>
      <c r="H40" s="24"/>
      <c r="I40" s="12"/>
      <c r="J40" s="16"/>
    </row>
    <row r="41" spans="1:10" x14ac:dyDescent="0.3">
      <c r="A41" s="12"/>
      <c r="B41" s="12"/>
      <c r="C41" s="16"/>
      <c r="D41" s="16"/>
      <c r="E41" s="16"/>
      <c r="F41" s="16"/>
      <c r="G41" s="16"/>
      <c r="H41" s="24"/>
      <c r="I41" s="12"/>
      <c r="J41" s="16"/>
    </row>
    <row r="42" spans="1:10" x14ac:dyDescent="0.3">
      <c r="A42" s="12"/>
      <c r="B42" s="12"/>
      <c r="C42" s="16"/>
      <c r="D42" s="16"/>
      <c r="E42" s="16"/>
      <c r="F42" s="16"/>
      <c r="G42" s="16"/>
      <c r="H42" s="24"/>
      <c r="I42" s="12"/>
      <c r="J42" s="16"/>
    </row>
    <row r="43" spans="1:10" x14ac:dyDescent="0.3">
      <c r="A43" s="12"/>
      <c r="B43" s="12"/>
      <c r="C43" s="16"/>
      <c r="D43" s="16"/>
      <c r="E43" s="16"/>
      <c r="F43" s="16"/>
      <c r="G43" s="16"/>
      <c r="H43" s="24"/>
      <c r="I43" s="12"/>
      <c r="J43" s="16"/>
    </row>
    <row r="44" spans="1:10" x14ac:dyDescent="0.3">
      <c r="A44" s="12"/>
      <c r="B44" s="12"/>
      <c r="C44" s="16"/>
      <c r="D44" s="16"/>
      <c r="E44" s="16"/>
      <c r="F44" s="16"/>
      <c r="G44" s="16"/>
      <c r="H44" s="24"/>
      <c r="I44" s="12"/>
      <c r="J44" s="16"/>
    </row>
    <row r="45" spans="1:10" x14ac:dyDescent="0.3">
      <c r="A45" s="12"/>
      <c r="B45" s="12"/>
      <c r="C45" s="16"/>
      <c r="D45" s="16"/>
      <c r="E45" s="16"/>
      <c r="F45" s="16"/>
      <c r="G45" s="16"/>
      <c r="H45" s="24"/>
      <c r="I45" s="12"/>
      <c r="J45" s="16"/>
    </row>
    <row r="46" spans="1:10" x14ac:dyDescent="0.3">
      <c r="A46" s="12"/>
      <c r="B46" s="12"/>
      <c r="C46" s="16"/>
      <c r="D46" s="16"/>
      <c r="E46" s="16"/>
      <c r="F46" s="16"/>
      <c r="G46" s="16"/>
      <c r="H46" s="24"/>
      <c r="I46" s="12"/>
      <c r="J46" s="16"/>
    </row>
    <row r="47" spans="1:10" x14ac:dyDescent="0.3">
      <c r="A47" s="12"/>
      <c r="B47" s="12"/>
      <c r="C47" s="16"/>
      <c r="D47" s="16"/>
      <c r="E47" s="16"/>
      <c r="F47" s="16"/>
      <c r="G47" s="16"/>
      <c r="H47" s="24"/>
      <c r="I47" s="12"/>
      <c r="J47" s="16"/>
    </row>
    <row r="48" spans="1:10" x14ac:dyDescent="0.3">
      <c r="A48" s="12"/>
      <c r="B48" s="12"/>
      <c r="C48" s="16"/>
      <c r="D48" s="16"/>
      <c r="E48" s="16"/>
      <c r="F48" s="16"/>
      <c r="G48" s="16"/>
      <c r="H48" s="24"/>
      <c r="I48" s="12"/>
      <c r="J48" s="16"/>
    </row>
    <row r="49" spans="1:10" x14ac:dyDescent="0.3">
      <c r="A49" s="12"/>
      <c r="B49" s="12"/>
      <c r="C49" s="16"/>
      <c r="D49" s="16"/>
      <c r="E49" s="16"/>
      <c r="F49" s="16"/>
      <c r="G49" s="16"/>
      <c r="H49" s="24"/>
      <c r="I49" s="12"/>
      <c r="J49" s="16"/>
    </row>
    <row r="50" spans="1:10" x14ac:dyDescent="0.3">
      <c r="A50" s="12"/>
      <c r="B50" s="12"/>
      <c r="C50" s="16"/>
      <c r="D50" s="16"/>
      <c r="E50" s="16"/>
      <c r="F50" s="16"/>
      <c r="G50" s="16"/>
      <c r="H50" s="24"/>
      <c r="I50" s="12"/>
      <c r="J50" s="16"/>
    </row>
    <row r="51" spans="1:10" x14ac:dyDescent="0.3">
      <c r="A51" s="12"/>
      <c r="B51" s="12"/>
      <c r="C51" s="16"/>
      <c r="D51" s="16"/>
      <c r="E51" s="16"/>
      <c r="F51" s="16"/>
      <c r="G51" s="16"/>
      <c r="H51" s="24"/>
      <c r="I51" s="12"/>
      <c r="J51" s="16"/>
    </row>
    <row r="52" spans="1:10" x14ac:dyDescent="0.3">
      <c r="A52" s="12"/>
      <c r="B52" s="12"/>
      <c r="C52" s="16"/>
      <c r="D52" s="16"/>
      <c r="E52" s="16"/>
      <c r="F52" s="16"/>
      <c r="G52" s="16"/>
      <c r="H52" s="24"/>
      <c r="I52" s="12"/>
      <c r="J52" s="16"/>
    </row>
    <row r="53" spans="1:10" x14ac:dyDescent="0.3">
      <c r="A53" s="12"/>
      <c r="B53" s="12"/>
      <c r="C53" s="16"/>
      <c r="D53" s="16"/>
      <c r="E53" s="16"/>
      <c r="F53" s="16"/>
      <c r="G53" s="16"/>
      <c r="H53" s="24"/>
      <c r="I53" s="12"/>
      <c r="J53" s="16"/>
    </row>
  </sheetData>
  <mergeCells count="2">
    <mergeCell ref="A1:J1"/>
    <mergeCell ref="A2:J2"/>
  </mergeCells>
  <conditionalFormatting sqref="I4:I53">
    <cfRule type="cellIs" dxfId="11" priority="1" operator="equal">
      <formula>"Completed"</formula>
    </cfRule>
    <cfRule type="cellIs" dxfId="10" priority="2" operator="equal">
      <formula>"Scheduled"</formula>
    </cfRule>
    <cfRule type="cellIs" dxfId="9" priority="3" operator="equal">
      <formula>"Follow-Up Required"</formula>
    </cfRule>
  </conditionalFormatting>
  <dataValidations count="1">
    <dataValidation type="list" allowBlank="1" showErrorMessage="1" errorTitle="Invalid Entry" error="Please select from the list." sqref="I4:I53" xr:uid="{00000000-0002-0000-1800-000000000000}">
      <formula1>"Scheduled,Completed,Rescheduled,Follow-Up Required"</formula1>
    </dataValidation>
  </dataValidation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BF8F00"/>
  </sheetPr>
  <dimension ref="A1:J53"/>
  <sheetViews>
    <sheetView tabSelected="1" workbookViewId="0">
      <pane ySplit="3" topLeftCell="A4" activePane="bottomLeft" state="frozen"/>
      <selection pane="bottomLeft" sqref="A1:J1"/>
    </sheetView>
  </sheetViews>
  <sheetFormatPr defaultRowHeight="14.4" x14ac:dyDescent="0.3"/>
  <cols>
    <col min="1" max="1" width="10" customWidth="1"/>
    <col min="2" max="2" width="12" customWidth="1"/>
    <col min="3" max="3" width="24" customWidth="1"/>
    <col min="4" max="4" width="16" customWidth="1"/>
    <col min="5" max="5" width="14" customWidth="1"/>
    <col min="6" max="6" width="10" customWidth="1"/>
    <col min="7" max="7" width="12" customWidth="1"/>
    <col min="8" max="9" width="14" customWidth="1"/>
    <col min="10" max="10" width="28" customWidth="1"/>
  </cols>
  <sheetData>
    <row r="1" spans="1:10" ht="34.950000000000003" customHeight="1" x14ac:dyDescent="0.3">
      <c r="A1" s="53" t="s">
        <v>419</v>
      </c>
      <c r="B1" s="40"/>
      <c r="C1" s="40"/>
      <c r="D1" s="40"/>
      <c r="E1" s="40"/>
      <c r="F1" s="40"/>
      <c r="G1" s="40"/>
      <c r="H1" s="40"/>
      <c r="I1" s="40"/>
      <c r="J1" s="40"/>
    </row>
    <row r="2" spans="1:10" ht="19.95" customHeight="1" x14ac:dyDescent="0.3">
      <c r="A2" s="50" t="s">
        <v>420</v>
      </c>
      <c r="B2" s="40"/>
      <c r="C2" s="40"/>
      <c r="D2" s="40"/>
      <c r="E2" s="40"/>
      <c r="F2" s="40"/>
      <c r="G2" s="40"/>
      <c r="H2" s="40"/>
      <c r="I2" s="40"/>
      <c r="J2" s="40"/>
    </row>
    <row r="3" spans="1:10" ht="30" customHeight="1" x14ac:dyDescent="0.3">
      <c r="A3" s="15" t="s">
        <v>421</v>
      </c>
      <c r="B3" s="15" t="s">
        <v>422</v>
      </c>
      <c r="C3" s="15" t="s">
        <v>423</v>
      </c>
      <c r="D3" s="15" t="s">
        <v>384</v>
      </c>
      <c r="E3" s="15" t="s">
        <v>424</v>
      </c>
      <c r="F3" s="15" t="s">
        <v>425</v>
      </c>
      <c r="G3" s="15" t="s">
        <v>426</v>
      </c>
      <c r="H3" s="15" t="s">
        <v>427</v>
      </c>
      <c r="I3" s="15" t="s">
        <v>91</v>
      </c>
      <c r="J3" s="15" t="s">
        <v>164</v>
      </c>
    </row>
    <row r="4" spans="1:10" x14ac:dyDescent="0.3">
      <c r="A4" s="12" t="s">
        <v>428</v>
      </c>
      <c r="B4" s="24">
        <v>46249</v>
      </c>
      <c r="C4" s="16" t="s">
        <v>429</v>
      </c>
      <c r="D4" s="16" t="s">
        <v>430</v>
      </c>
      <c r="E4" s="16"/>
      <c r="F4" s="12" t="s">
        <v>112</v>
      </c>
      <c r="G4" s="24">
        <v>46270</v>
      </c>
      <c r="H4" s="19">
        <f t="shared" ref="H4:H35" ca="1" si="0">IF(OR(G4="",I4="Completed"),"",IF(G4&lt;TODAY(),G4-TODAY(),G4-TODAY()))</f>
        <v>7</v>
      </c>
      <c r="I4" s="12" t="s">
        <v>103</v>
      </c>
      <c r="J4" s="11"/>
    </row>
    <row r="5" spans="1:10" x14ac:dyDescent="0.3">
      <c r="A5" s="12"/>
      <c r="B5" s="24"/>
      <c r="C5" s="16"/>
      <c r="D5" s="16"/>
      <c r="E5" s="16"/>
      <c r="F5" s="12"/>
      <c r="G5" s="24"/>
      <c r="H5" s="19" t="str">
        <f t="shared" ca="1" si="0"/>
        <v/>
      </c>
      <c r="I5" s="12"/>
      <c r="J5" s="11"/>
    </row>
    <row r="6" spans="1:10" x14ac:dyDescent="0.3">
      <c r="A6" s="12"/>
      <c r="B6" s="24"/>
      <c r="C6" s="16"/>
      <c r="D6" s="16"/>
      <c r="E6" s="16"/>
      <c r="F6" s="12"/>
      <c r="G6" s="24"/>
      <c r="H6" s="19" t="str">
        <f t="shared" ca="1" si="0"/>
        <v/>
      </c>
      <c r="I6" s="12"/>
      <c r="J6" s="11"/>
    </row>
    <row r="7" spans="1:10" x14ac:dyDescent="0.3">
      <c r="A7" s="12"/>
      <c r="B7" s="24"/>
      <c r="C7" s="16"/>
      <c r="D7" s="16"/>
      <c r="E7" s="16"/>
      <c r="F7" s="12"/>
      <c r="G7" s="24"/>
      <c r="H7" s="19" t="str">
        <f t="shared" ca="1" si="0"/>
        <v/>
      </c>
      <c r="I7" s="12"/>
      <c r="J7" s="11"/>
    </row>
    <row r="8" spans="1:10" x14ac:dyDescent="0.3">
      <c r="A8" s="12"/>
      <c r="B8" s="24"/>
      <c r="C8" s="16"/>
      <c r="D8" s="16"/>
      <c r="E8" s="16"/>
      <c r="F8" s="12"/>
      <c r="G8" s="24"/>
      <c r="H8" s="19" t="str">
        <f t="shared" ca="1" si="0"/>
        <v/>
      </c>
      <c r="I8" s="12"/>
      <c r="J8" s="11"/>
    </row>
    <row r="9" spans="1:10" x14ac:dyDescent="0.3">
      <c r="A9" s="12"/>
      <c r="B9" s="24"/>
      <c r="C9" s="16"/>
      <c r="D9" s="16"/>
      <c r="E9" s="16"/>
      <c r="F9" s="12"/>
      <c r="G9" s="24"/>
      <c r="H9" s="19" t="str">
        <f t="shared" ca="1" si="0"/>
        <v/>
      </c>
      <c r="I9" s="12"/>
      <c r="J9" s="11"/>
    </row>
    <row r="10" spans="1:10" x14ac:dyDescent="0.3">
      <c r="A10" s="12"/>
      <c r="B10" s="24"/>
      <c r="C10" s="16"/>
      <c r="D10" s="16"/>
      <c r="E10" s="16"/>
      <c r="F10" s="12"/>
      <c r="G10" s="24"/>
      <c r="H10" s="19" t="str">
        <f t="shared" ca="1" si="0"/>
        <v/>
      </c>
      <c r="I10" s="12"/>
      <c r="J10" s="11"/>
    </row>
    <row r="11" spans="1:10" x14ac:dyDescent="0.3">
      <c r="A11" s="12"/>
      <c r="B11" s="24"/>
      <c r="C11" s="16"/>
      <c r="D11" s="16"/>
      <c r="E11" s="16"/>
      <c r="F11" s="12"/>
      <c r="G11" s="24"/>
      <c r="H11" s="19" t="str">
        <f t="shared" ca="1" si="0"/>
        <v/>
      </c>
      <c r="I11" s="12"/>
      <c r="J11" s="11"/>
    </row>
    <row r="12" spans="1:10" x14ac:dyDescent="0.3">
      <c r="A12" s="12"/>
      <c r="B12" s="24"/>
      <c r="C12" s="16"/>
      <c r="D12" s="16"/>
      <c r="E12" s="16"/>
      <c r="F12" s="12"/>
      <c r="G12" s="24"/>
      <c r="H12" s="19" t="str">
        <f t="shared" ca="1" si="0"/>
        <v/>
      </c>
      <c r="I12" s="12"/>
      <c r="J12" s="11"/>
    </row>
    <row r="13" spans="1:10" x14ac:dyDescent="0.3">
      <c r="A13" s="12"/>
      <c r="B13" s="24"/>
      <c r="C13" s="16"/>
      <c r="D13" s="16"/>
      <c r="E13" s="16"/>
      <c r="F13" s="12"/>
      <c r="G13" s="24"/>
      <c r="H13" s="19" t="str">
        <f t="shared" ca="1" si="0"/>
        <v/>
      </c>
      <c r="I13" s="12"/>
      <c r="J13" s="11"/>
    </row>
    <row r="14" spans="1:10" x14ac:dyDescent="0.3">
      <c r="A14" s="12"/>
      <c r="B14" s="24"/>
      <c r="C14" s="16"/>
      <c r="D14" s="16"/>
      <c r="E14" s="16"/>
      <c r="F14" s="12"/>
      <c r="G14" s="24"/>
      <c r="H14" s="19" t="str">
        <f t="shared" ca="1" si="0"/>
        <v/>
      </c>
      <c r="I14" s="12"/>
      <c r="J14" s="11"/>
    </row>
    <row r="15" spans="1:10" x14ac:dyDescent="0.3">
      <c r="A15" s="12"/>
      <c r="B15" s="24"/>
      <c r="C15" s="16"/>
      <c r="D15" s="16"/>
      <c r="E15" s="16"/>
      <c r="F15" s="12"/>
      <c r="G15" s="24"/>
      <c r="H15" s="19" t="str">
        <f t="shared" ca="1" si="0"/>
        <v/>
      </c>
      <c r="I15" s="12"/>
      <c r="J15" s="11"/>
    </row>
    <row r="16" spans="1:10" x14ac:dyDescent="0.3">
      <c r="A16" s="12"/>
      <c r="B16" s="24"/>
      <c r="C16" s="16"/>
      <c r="D16" s="16"/>
      <c r="E16" s="16"/>
      <c r="F16" s="12"/>
      <c r="G16" s="24"/>
      <c r="H16" s="19" t="str">
        <f t="shared" ca="1" si="0"/>
        <v/>
      </c>
      <c r="I16" s="12"/>
      <c r="J16" s="11"/>
    </row>
    <row r="17" spans="1:10" x14ac:dyDescent="0.3">
      <c r="A17" s="12"/>
      <c r="B17" s="24"/>
      <c r="C17" s="16"/>
      <c r="D17" s="16"/>
      <c r="E17" s="16"/>
      <c r="F17" s="12"/>
      <c r="G17" s="24"/>
      <c r="H17" s="19" t="str">
        <f t="shared" ca="1" si="0"/>
        <v/>
      </c>
      <c r="I17" s="12"/>
      <c r="J17" s="11"/>
    </row>
    <row r="18" spans="1:10" x14ac:dyDescent="0.3">
      <c r="A18" s="12"/>
      <c r="B18" s="24"/>
      <c r="C18" s="16"/>
      <c r="D18" s="16"/>
      <c r="E18" s="16"/>
      <c r="F18" s="12"/>
      <c r="G18" s="24"/>
      <c r="H18" s="19" t="str">
        <f t="shared" ca="1" si="0"/>
        <v/>
      </c>
      <c r="I18" s="12"/>
      <c r="J18" s="11"/>
    </row>
    <row r="19" spans="1:10" x14ac:dyDescent="0.3">
      <c r="A19" s="12"/>
      <c r="B19" s="24"/>
      <c r="C19" s="16"/>
      <c r="D19" s="16"/>
      <c r="E19" s="16"/>
      <c r="F19" s="12"/>
      <c r="G19" s="24"/>
      <c r="H19" s="19" t="str">
        <f t="shared" ca="1" si="0"/>
        <v/>
      </c>
      <c r="I19" s="12"/>
      <c r="J19" s="11"/>
    </row>
    <row r="20" spans="1:10" x14ac:dyDescent="0.3">
      <c r="A20" s="12"/>
      <c r="B20" s="24"/>
      <c r="C20" s="16"/>
      <c r="D20" s="16"/>
      <c r="E20" s="16"/>
      <c r="F20" s="12"/>
      <c r="G20" s="24"/>
      <c r="H20" s="19" t="str">
        <f t="shared" ca="1" si="0"/>
        <v/>
      </c>
      <c r="I20" s="12"/>
      <c r="J20" s="11"/>
    </row>
    <row r="21" spans="1:10" x14ac:dyDescent="0.3">
      <c r="A21" s="12"/>
      <c r="B21" s="24"/>
      <c r="C21" s="16"/>
      <c r="D21" s="16"/>
      <c r="E21" s="16"/>
      <c r="F21" s="12"/>
      <c r="G21" s="24"/>
      <c r="H21" s="19" t="str">
        <f t="shared" ca="1" si="0"/>
        <v/>
      </c>
      <c r="I21" s="12"/>
      <c r="J21" s="11"/>
    </row>
    <row r="22" spans="1:10" x14ac:dyDescent="0.3">
      <c r="A22" s="12"/>
      <c r="B22" s="24"/>
      <c r="C22" s="16"/>
      <c r="D22" s="16"/>
      <c r="E22" s="16"/>
      <c r="F22" s="12"/>
      <c r="G22" s="24"/>
      <c r="H22" s="19" t="str">
        <f t="shared" ca="1" si="0"/>
        <v/>
      </c>
      <c r="I22" s="12"/>
      <c r="J22" s="11"/>
    </row>
    <row r="23" spans="1:10" x14ac:dyDescent="0.3">
      <c r="A23" s="12"/>
      <c r="B23" s="24"/>
      <c r="C23" s="16"/>
      <c r="D23" s="16"/>
      <c r="E23" s="16"/>
      <c r="F23" s="12"/>
      <c r="G23" s="24"/>
      <c r="H23" s="19" t="str">
        <f t="shared" ca="1" si="0"/>
        <v/>
      </c>
      <c r="I23" s="12"/>
      <c r="J23" s="11"/>
    </row>
    <row r="24" spans="1:10" x14ac:dyDescent="0.3">
      <c r="A24" s="12"/>
      <c r="B24" s="24"/>
      <c r="C24" s="16"/>
      <c r="D24" s="16"/>
      <c r="E24" s="16"/>
      <c r="F24" s="12"/>
      <c r="G24" s="24"/>
      <c r="H24" s="19" t="str">
        <f t="shared" ca="1" si="0"/>
        <v/>
      </c>
      <c r="I24" s="12"/>
      <c r="J24" s="11"/>
    </row>
    <row r="25" spans="1:10" x14ac:dyDescent="0.3">
      <c r="A25" s="12"/>
      <c r="B25" s="24"/>
      <c r="C25" s="16"/>
      <c r="D25" s="16"/>
      <c r="E25" s="16"/>
      <c r="F25" s="12"/>
      <c r="G25" s="24"/>
      <c r="H25" s="19" t="str">
        <f t="shared" ca="1" si="0"/>
        <v/>
      </c>
      <c r="I25" s="12"/>
      <c r="J25" s="11"/>
    </row>
    <row r="26" spans="1:10" x14ac:dyDescent="0.3">
      <c r="A26" s="12"/>
      <c r="B26" s="24"/>
      <c r="C26" s="16"/>
      <c r="D26" s="16"/>
      <c r="E26" s="16"/>
      <c r="F26" s="12"/>
      <c r="G26" s="24"/>
      <c r="H26" s="19" t="str">
        <f t="shared" ca="1" si="0"/>
        <v/>
      </c>
      <c r="I26" s="12"/>
      <c r="J26" s="11"/>
    </row>
    <row r="27" spans="1:10" x14ac:dyDescent="0.3">
      <c r="A27" s="12"/>
      <c r="B27" s="24"/>
      <c r="C27" s="16"/>
      <c r="D27" s="16"/>
      <c r="E27" s="16"/>
      <c r="F27" s="12"/>
      <c r="G27" s="24"/>
      <c r="H27" s="19" t="str">
        <f t="shared" ca="1" si="0"/>
        <v/>
      </c>
      <c r="I27" s="12"/>
      <c r="J27" s="11"/>
    </row>
    <row r="28" spans="1:10" x14ac:dyDescent="0.3">
      <c r="A28" s="12"/>
      <c r="B28" s="24"/>
      <c r="C28" s="16"/>
      <c r="D28" s="16"/>
      <c r="E28" s="16"/>
      <c r="F28" s="12"/>
      <c r="G28" s="24"/>
      <c r="H28" s="19" t="str">
        <f t="shared" ca="1" si="0"/>
        <v/>
      </c>
      <c r="I28" s="12"/>
      <c r="J28" s="11"/>
    </row>
    <row r="29" spans="1:10" x14ac:dyDescent="0.3">
      <c r="A29" s="12"/>
      <c r="B29" s="24"/>
      <c r="C29" s="16"/>
      <c r="D29" s="16"/>
      <c r="E29" s="16"/>
      <c r="F29" s="12"/>
      <c r="G29" s="24"/>
      <c r="H29" s="19" t="str">
        <f t="shared" ca="1" si="0"/>
        <v/>
      </c>
      <c r="I29" s="12"/>
      <c r="J29" s="11"/>
    </row>
    <row r="30" spans="1:10" x14ac:dyDescent="0.3">
      <c r="A30" s="12"/>
      <c r="B30" s="24"/>
      <c r="C30" s="16"/>
      <c r="D30" s="16"/>
      <c r="E30" s="16"/>
      <c r="F30" s="12"/>
      <c r="G30" s="24"/>
      <c r="H30" s="19" t="str">
        <f t="shared" ca="1" si="0"/>
        <v/>
      </c>
      <c r="I30" s="12"/>
      <c r="J30" s="11"/>
    </row>
    <row r="31" spans="1:10" x14ac:dyDescent="0.3">
      <c r="A31" s="12"/>
      <c r="B31" s="24"/>
      <c r="C31" s="16"/>
      <c r="D31" s="16"/>
      <c r="E31" s="16"/>
      <c r="F31" s="12"/>
      <c r="G31" s="24"/>
      <c r="H31" s="19" t="str">
        <f t="shared" ca="1" si="0"/>
        <v/>
      </c>
      <c r="I31" s="12"/>
      <c r="J31" s="11"/>
    </row>
    <row r="32" spans="1:10" x14ac:dyDescent="0.3">
      <c r="A32" s="12"/>
      <c r="B32" s="24"/>
      <c r="C32" s="16"/>
      <c r="D32" s="16"/>
      <c r="E32" s="16"/>
      <c r="F32" s="12"/>
      <c r="G32" s="24"/>
      <c r="H32" s="19" t="str">
        <f t="shared" ca="1" si="0"/>
        <v/>
      </c>
      <c r="I32" s="12"/>
      <c r="J32" s="11"/>
    </row>
    <row r="33" spans="1:10" x14ac:dyDescent="0.3">
      <c r="A33" s="12"/>
      <c r="B33" s="24"/>
      <c r="C33" s="16"/>
      <c r="D33" s="16"/>
      <c r="E33" s="16"/>
      <c r="F33" s="12"/>
      <c r="G33" s="24"/>
      <c r="H33" s="19" t="str">
        <f t="shared" ca="1" si="0"/>
        <v/>
      </c>
      <c r="I33" s="12"/>
      <c r="J33" s="11"/>
    </row>
    <row r="34" spans="1:10" x14ac:dyDescent="0.3">
      <c r="A34" s="12"/>
      <c r="B34" s="24"/>
      <c r="C34" s="16"/>
      <c r="D34" s="16"/>
      <c r="E34" s="16"/>
      <c r="F34" s="12"/>
      <c r="G34" s="24"/>
      <c r="H34" s="19" t="str">
        <f t="shared" ca="1" si="0"/>
        <v/>
      </c>
      <c r="I34" s="12"/>
      <c r="J34" s="11"/>
    </row>
    <row r="35" spans="1:10" x14ac:dyDescent="0.3">
      <c r="A35" s="12"/>
      <c r="B35" s="24"/>
      <c r="C35" s="16"/>
      <c r="D35" s="16"/>
      <c r="E35" s="16"/>
      <c r="F35" s="12"/>
      <c r="G35" s="24"/>
      <c r="H35" s="19" t="str">
        <f t="shared" ca="1" si="0"/>
        <v/>
      </c>
      <c r="I35" s="12"/>
      <c r="J35" s="11"/>
    </row>
    <row r="36" spans="1:10" x14ac:dyDescent="0.3">
      <c r="A36" s="12"/>
      <c r="B36" s="24"/>
      <c r="C36" s="16"/>
      <c r="D36" s="16"/>
      <c r="E36" s="16"/>
      <c r="F36" s="12"/>
      <c r="G36" s="24"/>
      <c r="H36" s="19" t="str">
        <f t="shared" ref="H36:H67" ca="1" si="1">IF(OR(G36="",I36="Completed"),"",IF(G36&lt;TODAY(),G36-TODAY(),G36-TODAY()))</f>
        <v/>
      </c>
      <c r="I36" s="12"/>
      <c r="J36" s="11"/>
    </row>
    <row r="37" spans="1:10" x14ac:dyDescent="0.3">
      <c r="A37" s="12"/>
      <c r="B37" s="24"/>
      <c r="C37" s="16"/>
      <c r="D37" s="16"/>
      <c r="E37" s="16"/>
      <c r="F37" s="12"/>
      <c r="G37" s="24"/>
      <c r="H37" s="19" t="str">
        <f t="shared" ca="1" si="1"/>
        <v/>
      </c>
      <c r="I37" s="12"/>
      <c r="J37" s="11"/>
    </row>
    <row r="38" spans="1:10" x14ac:dyDescent="0.3">
      <c r="A38" s="12"/>
      <c r="B38" s="24"/>
      <c r="C38" s="16"/>
      <c r="D38" s="16"/>
      <c r="E38" s="16"/>
      <c r="F38" s="12"/>
      <c r="G38" s="24"/>
      <c r="H38" s="19" t="str">
        <f t="shared" ca="1" si="1"/>
        <v/>
      </c>
      <c r="I38" s="12"/>
      <c r="J38" s="11"/>
    </row>
    <row r="39" spans="1:10" x14ac:dyDescent="0.3">
      <c r="A39" s="12"/>
      <c r="B39" s="24"/>
      <c r="C39" s="16"/>
      <c r="D39" s="16"/>
      <c r="E39" s="16"/>
      <c r="F39" s="12"/>
      <c r="G39" s="24"/>
      <c r="H39" s="19" t="str">
        <f t="shared" ca="1" si="1"/>
        <v/>
      </c>
      <c r="I39" s="12"/>
      <c r="J39" s="11"/>
    </row>
    <row r="40" spans="1:10" x14ac:dyDescent="0.3">
      <c r="A40" s="12"/>
      <c r="B40" s="24"/>
      <c r="C40" s="16"/>
      <c r="D40" s="16"/>
      <c r="E40" s="16"/>
      <c r="F40" s="12"/>
      <c r="G40" s="24"/>
      <c r="H40" s="19" t="str">
        <f t="shared" ca="1" si="1"/>
        <v/>
      </c>
      <c r="I40" s="12"/>
      <c r="J40" s="11"/>
    </row>
    <row r="41" spans="1:10" x14ac:dyDescent="0.3">
      <c r="A41" s="12"/>
      <c r="B41" s="24"/>
      <c r="C41" s="16"/>
      <c r="D41" s="16"/>
      <c r="E41" s="16"/>
      <c r="F41" s="12"/>
      <c r="G41" s="24"/>
      <c r="H41" s="19" t="str">
        <f t="shared" ca="1" si="1"/>
        <v/>
      </c>
      <c r="I41" s="12"/>
      <c r="J41" s="11"/>
    </row>
    <row r="42" spans="1:10" x14ac:dyDescent="0.3">
      <c r="A42" s="12"/>
      <c r="B42" s="24"/>
      <c r="C42" s="16"/>
      <c r="D42" s="16"/>
      <c r="E42" s="16"/>
      <c r="F42" s="12"/>
      <c r="G42" s="24"/>
      <c r="H42" s="19" t="str">
        <f t="shared" ca="1" si="1"/>
        <v/>
      </c>
      <c r="I42" s="12"/>
      <c r="J42" s="11"/>
    </row>
    <row r="43" spans="1:10" x14ac:dyDescent="0.3">
      <c r="A43" s="12"/>
      <c r="B43" s="24"/>
      <c r="C43" s="16"/>
      <c r="D43" s="16"/>
      <c r="E43" s="16"/>
      <c r="F43" s="12"/>
      <c r="G43" s="24"/>
      <c r="H43" s="19" t="str">
        <f t="shared" ca="1" si="1"/>
        <v/>
      </c>
      <c r="I43" s="12"/>
      <c r="J43" s="11"/>
    </row>
    <row r="44" spans="1:10" x14ac:dyDescent="0.3">
      <c r="A44" s="12"/>
      <c r="B44" s="24"/>
      <c r="C44" s="16"/>
      <c r="D44" s="16"/>
      <c r="E44" s="16"/>
      <c r="F44" s="12"/>
      <c r="G44" s="24"/>
      <c r="H44" s="19" t="str">
        <f t="shared" ca="1" si="1"/>
        <v/>
      </c>
      <c r="I44" s="12"/>
      <c r="J44" s="11"/>
    </row>
    <row r="45" spans="1:10" x14ac:dyDescent="0.3">
      <c r="A45" s="12"/>
      <c r="B45" s="24"/>
      <c r="C45" s="16"/>
      <c r="D45" s="16"/>
      <c r="E45" s="16"/>
      <c r="F45" s="12"/>
      <c r="G45" s="24"/>
      <c r="H45" s="19" t="str">
        <f t="shared" ca="1" si="1"/>
        <v/>
      </c>
      <c r="I45" s="12"/>
      <c r="J45" s="11"/>
    </row>
    <row r="46" spans="1:10" x14ac:dyDescent="0.3">
      <c r="A46" s="12"/>
      <c r="B46" s="24"/>
      <c r="C46" s="16"/>
      <c r="D46" s="16"/>
      <c r="E46" s="16"/>
      <c r="F46" s="12"/>
      <c r="G46" s="24"/>
      <c r="H46" s="19" t="str">
        <f t="shared" ca="1" si="1"/>
        <v/>
      </c>
      <c r="I46" s="12"/>
      <c r="J46" s="11"/>
    </row>
    <row r="47" spans="1:10" x14ac:dyDescent="0.3">
      <c r="A47" s="12"/>
      <c r="B47" s="24"/>
      <c r="C47" s="16"/>
      <c r="D47" s="16"/>
      <c r="E47" s="16"/>
      <c r="F47" s="12"/>
      <c r="G47" s="24"/>
      <c r="H47" s="19" t="str">
        <f t="shared" ca="1" si="1"/>
        <v/>
      </c>
      <c r="I47" s="12"/>
      <c r="J47" s="11"/>
    </row>
    <row r="48" spans="1:10" x14ac:dyDescent="0.3">
      <c r="A48" s="12"/>
      <c r="B48" s="24"/>
      <c r="C48" s="16"/>
      <c r="D48" s="16"/>
      <c r="E48" s="16"/>
      <c r="F48" s="12"/>
      <c r="G48" s="24"/>
      <c r="H48" s="19" t="str">
        <f t="shared" ca="1" si="1"/>
        <v/>
      </c>
      <c r="I48" s="12"/>
      <c r="J48" s="11"/>
    </row>
    <row r="49" spans="1:10" x14ac:dyDescent="0.3">
      <c r="A49" s="12"/>
      <c r="B49" s="24"/>
      <c r="C49" s="16"/>
      <c r="D49" s="16"/>
      <c r="E49" s="16"/>
      <c r="F49" s="12"/>
      <c r="G49" s="24"/>
      <c r="H49" s="19" t="str">
        <f t="shared" ca="1" si="1"/>
        <v/>
      </c>
      <c r="I49" s="12"/>
      <c r="J49" s="11"/>
    </row>
    <row r="50" spans="1:10" x14ac:dyDescent="0.3">
      <c r="A50" s="12"/>
      <c r="B50" s="24"/>
      <c r="C50" s="16"/>
      <c r="D50" s="16"/>
      <c r="E50" s="16"/>
      <c r="F50" s="12"/>
      <c r="G50" s="24"/>
      <c r="H50" s="19" t="str">
        <f t="shared" ca="1" si="1"/>
        <v/>
      </c>
      <c r="I50" s="12"/>
      <c r="J50" s="11"/>
    </row>
    <row r="51" spans="1:10" x14ac:dyDescent="0.3">
      <c r="A51" s="12"/>
      <c r="B51" s="24"/>
      <c r="C51" s="16"/>
      <c r="D51" s="16"/>
      <c r="E51" s="16"/>
      <c r="F51" s="12"/>
      <c r="G51" s="24"/>
      <c r="H51" s="19" t="str">
        <f t="shared" ca="1" si="1"/>
        <v/>
      </c>
      <c r="I51" s="12"/>
      <c r="J51" s="11"/>
    </row>
    <row r="52" spans="1:10" x14ac:dyDescent="0.3">
      <c r="A52" s="12"/>
      <c r="B52" s="24"/>
      <c r="C52" s="16"/>
      <c r="D52" s="16"/>
      <c r="E52" s="16"/>
      <c r="F52" s="12"/>
      <c r="G52" s="24"/>
      <c r="H52" s="19" t="str">
        <f t="shared" ca="1" si="1"/>
        <v/>
      </c>
      <c r="I52" s="12"/>
      <c r="J52" s="11"/>
    </row>
    <row r="53" spans="1:10" x14ac:dyDescent="0.3">
      <c r="A53" s="12"/>
      <c r="B53" s="24"/>
      <c r="C53" s="16"/>
      <c r="D53" s="16"/>
      <c r="E53" s="16"/>
      <c r="F53" s="12"/>
      <c r="G53" s="24"/>
      <c r="H53" s="19" t="str">
        <f t="shared" ca="1" si="1"/>
        <v/>
      </c>
      <c r="I53" s="12"/>
      <c r="J53" s="11"/>
    </row>
  </sheetData>
  <mergeCells count="2">
    <mergeCell ref="A1:J1"/>
    <mergeCell ref="A2:J2"/>
  </mergeCells>
  <conditionalFormatting sqref="F4:F53">
    <cfRule type="cellIs" dxfId="8" priority="1" operator="equal">
      <formula>"High"</formula>
    </cfRule>
    <cfRule type="cellIs" dxfId="7" priority="2" operator="equal">
      <formula>"Medium"</formula>
    </cfRule>
  </conditionalFormatting>
  <conditionalFormatting sqref="I4:I53">
    <cfRule type="cellIs" dxfId="6" priority="3" operator="equal">
      <formula>"Completed"</formula>
    </cfRule>
    <cfRule type="cellIs" dxfId="5" priority="4" operator="equal">
      <formula>"Not Started"</formula>
    </cfRule>
  </conditionalFormatting>
  <conditionalFormatting sqref="H4:H53">
    <cfRule type="expression" dxfId="4" priority="5">
      <formula>AND(ISNUMBER(H4),H4&lt;0,I4&lt;&gt;"Completed")</formula>
    </cfRule>
    <cfRule type="expression" dxfId="3" priority="6">
      <formula>AND(ISNUMBER(H4),H4&gt;=0,H4&lt;=3,I4&lt;&gt;"Completed")</formula>
    </cfRule>
  </conditionalFormatting>
  <dataValidations count="3">
    <dataValidation type="list" allowBlank="1" showErrorMessage="1" errorTitle="Invalid Entry" error="Please select from the list." sqref="D4:D53" xr:uid="{00000000-0002-0000-1900-000000000000}">
      <formula1>"Lesson Planning,Checking,Grading,Meeting,Report,Parent Communication,School Event,Other"</formula1>
    </dataValidation>
    <dataValidation type="list" allowBlank="1" showErrorMessage="1" errorTitle="Invalid Entry" error="Please select from the list." sqref="F4:F53" xr:uid="{00000000-0002-0000-1900-000001000000}">
      <formula1>"High,Medium,Low"</formula1>
    </dataValidation>
    <dataValidation type="list" allowBlank="1" showErrorMessage="1" errorTitle="Invalid Entry" error="Please select from the list." sqref="I4:I53" xr:uid="{00000000-0002-0000-1900-000002000000}">
      <formula1>"Not Started,In Progress,Waiting,Completed"</formula1>
    </dataValidation>
  </dataValidation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BF8F00"/>
  </sheetPr>
  <dimension ref="A1:I53"/>
  <sheetViews>
    <sheetView workbookViewId="0">
      <pane ySplit="3" topLeftCell="A4" activePane="bottomLeft" state="frozen"/>
      <selection pane="bottomLeft"/>
    </sheetView>
  </sheetViews>
  <sheetFormatPr defaultRowHeight="14.4" x14ac:dyDescent="0.3"/>
  <cols>
    <col min="1" max="1" width="12" customWidth="1"/>
    <col min="2" max="2" width="16" customWidth="1"/>
    <col min="3" max="3" width="24" customWidth="1"/>
    <col min="4" max="6" width="16" customWidth="1"/>
    <col min="7" max="7" width="28" customWidth="1"/>
  </cols>
  <sheetData>
    <row r="1" spans="1:9" ht="34.950000000000003" customHeight="1" x14ac:dyDescent="0.3">
      <c r="A1" s="53" t="s">
        <v>431</v>
      </c>
      <c r="B1" s="40"/>
      <c r="C1" s="40"/>
      <c r="D1" s="40"/>
      <c r="E1" s="40"/>
      <c r="F1" s="40"/>
      <c r="G1" s="40"/>
      <c r="H1" s="40"/>
      <c r="I1" s="40"/>
    </row>
    <row r="2" spans="1:9" ht="19.95" customHeight="1" x14ac:dyDescent="0.3">
      <c r="A2" s="50" t="s">
        <v>432</v>
      </c>
      <c r="B2" s="40"/>
      <c r="C2" s="40"/>
      <c r="D2" s="40"/>
      <c r="E2" s="40"/>
      <c r="F2" s="40"/>
      <c r="G2" s="40"/>
      <c r="H2" s="40"/>
      <c r="I2" s="40"/>
    </row>
    <row r="3" spans="1:9" ht="30" customHeight="1" x14ac:dyDescent="0.3">
      <c r="A3" s="15" t="s">
        <v>346</v>
      </c>
      <c r="B3" s="15" t="s">
        <v>433</v>
      </c>
      <c r="C3" s="15" t="s">
        <v>423</v>
      </c>
      <c r="D3" s="15" t="s">
        <v>434</v>
      </c>
      <c r="E3" s="15" t="s">
        <v>435</v>
      </c>
      <c r="F3" s="15" t="s">
        <v>318</v>
      </c>
      <c r="G3" s="15" t="s">
        <v>436</v>
      </c>
    </row>
    <row r="4" spans="1:9" x14ac:dyDescent="0.3">
      <c r="A4" s="38">
        <v>46249</v>
      </c>
      <c r="B4" s="16" t="s">
        <v>430</v>
      </c>
      <c r="C4" s="16" t="s">
        <v>437</v>
      </c>
      <c r="D4" s="33">
        <v>3</v>
      </c>
      <c r="E4" s="33">
        <v>3.5</v>
      </c>
      <c r="F4" s="12" t="s">
        <v>102</v>
      </c>
      <c r="G4" s="16"/>
      <c r="H4" s="46" t="s">
        <v>438</v>
      </c>
      <c r="I4" s="40"/>
    </row>
    <row r="5" spans="1:9" ht="43.2" x14ac:dyDescent="0.3">
      <c r="A5" s="12"/>
      <c r="B5" s="16"/>
      <c r="C5" s="16"/>
      <c r="D5" s="33"/>
      <c r="E5" s="33"/>
      <c r="F5" s="12"/>
      <c r="G5" s="16"/>
      <c r="H5" s="10" t="s">
        <v>439</v>
      </c>
      <c r="I5" s="34">
        <f>IFERROR(SUM(D4:D53),"")</f>
        <v>3</v>
      </c>
    </row>
    <row r="6" spans="1:9" ht="43.2" x14ac:dyDescent="0.3">
      <c r="A6" s="12"/>
      <c r="B6" s="16"/>
      <c r="C6" s="16"/>
      <c r="D6" s="33"/>
      <c r="E6" s="33"/>
      <c r="F6" s="12"/>
      <c r="G6" s="16"/>
      <c r="H6" s="10" t="s">
        <v>440</v>
      </c>
      <c r="I6" s="34">
        <f>IFERROR(SUM(E4:E53),"")</f>
        <v>3.5</v>
      </c>
    </row>
    <row r="7" spans="1:9" ht="28.8" x14ac:dyDescent="0.3">
      <c r="A7" s="12"/>
      <c r="B7" s="16"/>
      <c r="C7" s="16"/>
      <c r="D7" s="33"/>
      <c r="E7" s="33"/>
      <c r="F7" s="12"/>
      <c r="G7" s="16"/>
      <c r="H7" s="10" t="s">
        <v>116</v>
      </c>
      <c r="I7" s="35">
        <f>COUNTIF(F4:F53,"Completed")</f>
        <v>1</v>
      </c>
    </row>
    <row r="8" spans="1:9" ht="28.8" x14ac:dyDescent="0.3">
      <c r="A8" s="12"/>
      <c r="B8" s="16"/>
      <c r="C8" s="16"/>
      <c r="D8" s="33"/>
      <c r="E8" s="33"/>
      <c r="F8" s="12"/>
      <c r="G8" s="16"/>
      <c r="H8" s="10" t="s">
        <v>103</v>
      </c>
      <c r="I8" s="35">
        <f>COUNTIF(F4:F53,"In Progress")</f>
        <v>0</v>
      </c>
    </row>
    <row r="9" spans="1:9" x14ac:dyDescent="0.3">
      <c r="A9" s="12"/>
      <c r="B9" s="16"/>
      <c r="C9" s="16"/>
      <c r="D9" s="33"/>
      <c r="E9" s="33"/>
      <c r="F9" s="12"/>
      <c r="G9" s="16"/>
    </row>
    <row r="10" spans="1:9" x14ac:dyDescent="0.3">
      <c r="A10" s="12"/>
      <c r="B10" s="16"/>
      <c r="C10" s="16"/>
      <c r="D10" s="33"/>
      <c r="E10" s="33"/>
      <c r="F10" s="12"/>
      <c r="G10" s="16"/>
    </row>
    <row r="11" spans="1:9" x14ac:dyDescent="0.3">
      <c r="A11" s="12"/>
      <c r="B11" s="16"/>
      <c r="C11" s="16"/>
      <c r="D11" s="33"/>
      <c r="E11" s="33"/>
      <c r="F11" s="12"/>
      <c r="G11" s="16"/>
    </row>
    <row r="12" spans="1:9" x14ac:dyDescent="0.3">
      <c r="A12" s="12"/>
      <c r="B12" s="16"/>
      <c r="C12" s="16"/>
      <c r="D12" s="33"/>
      <c r="E12" s="33"/>
      <c r="F12" s="12"/>
      <c r="G12" s="16"/>
    </row>
    <row r="13" spans="1:9" x14ac:dyDescent="0.3">
      <c r="A13" s="12"/>
      <c r="B13" s="16"/>
      <c r="C13" s="16"/>
      <c r="D13" s="33"/>
      <c r="E13" s="33"/>
      <c r="F13" s="12"/>
      <c r="G13" s="16"/>
    </row>
    <row r="14" spans="1:9" x14ac:dyDescent="0.3">
      <c r="A14" s="12"/>
      <c r="B14" s="16"/>
      <c r="C14" s="16"/>
      <c r="D14" s="33"/>
      <c r="E14" s="33"/>
      <c r="F14" s="12"/>
      <c r="G14" s="16"/>
    </row>
    <row r="15" spans="1:9" x14ac:dyDescent="0.3">
      <c r="A15" s="12"/>
      <c r="B15" s="16"/>
      <c r="C15" s="16"/>
      <c r="D15" s="33"/>
      <c r="E15" s="33"/>
      <c r="F15" s="12"/>
      <c r="G15" s="16"/>
    </row>
    <row r="16" spans="1:9" x14ac:dyDescent="0.3">
      <c r="A16" s="12"/>
      <c r="B16" s="16"/>
      <c r="C16" s="16"/>
      <c r="D16" s="33"/>
      <c r="E16" s="33"/>
      <c r="F16" s="12"/>
      <c r="G16" s="16"/>
    </row>
    <row r="17" spans="1:7" x14ac:dyDescent="0.3">
      <c r="A17" s="12"/>
      <c r="B17" s="16"/>
      <c r="C17" s="16"/>
      <c r="D17" s="33"/>
      <c r="E17" s="33"/>
      <c r="F17" s="12"/>
      <c r="G17" s="16"/>
    </row>
    <row r="18" spans="1:7" x14ac:dyDescent="0.3">
      <c r="A18" s="12"/>
      <c r="B18" s="16"/>
      <c r="C18" s="16"/>
      <c r="D18" s="33"/>
      <c r="E18" s="33"/>
      <c r="F18" s="12"/>
      <c r="G18" s="16"/>
    </row>
    <row r="19" spans="1:7" x14ac:dyDescent="0.3">
      <c r="A19" s="12"/>
      <c r="B19" s="16"/>
      <c r="C19" s="16"/>
      <c r="D19" s="33"/>
      <c r="E19" s="33"/>
      <c r="F19" s="12"/>
      <c r="G19" s="16"/>
    </row>
    <row r="20" spans="1:7" x14ac:dyDescent="0.3">
      <c r="A20" s="12"/>
      <c r="B20" s="16"/>
      <c r="C20" s="16"/>
      <c r="D20" s="33"/>
      <c r="E20" s="33"/>
      <c r="F20" s="12"/>
      <c r="G20" s="16"/>
    </row>
    <row r="21" spans="1:7" x14ac:dyDescent="0.3">
      <c r="A21" s="12"/>
      <c r="B21" s="16"/>
      <c r="C21" s="16"/>
      <c r="D21" s="33"/>
      <c r="E21" s="33"/>
      <c r="F21" s="12"/>
      <c r="G21" s="16"/>
    </row>
    <row r="22" spans="1:7" x14ac:dyDescent="0.3">
      <c r="A22" s="12"/>
      <c r="B22" s="16"/>
      <c r="C22" s="16"/>
      <c r="D22" s="33"/>
      <c r="E22" s="33"/>
      <c r="F22" s="12"/>
      <c r="G22" s="16"/>
    </row>
    <row r="23" spans="1:7" x14ac:dyDescent="0.3">
      <c r="A23" s="12"/>
      <c r="B23" s="16"/>
      <c r="C23" s="16"/>
      <c r="D23" s="33"/>
      <c r="E23" s="33"/>
      <c r="F23" s="12"/>
      <c r="G23" s="16"/>
    </row>
    <row r="24" spans="1:7" x14ac:dyDescent="0.3">
      <c r="A24" s="12"/>
      <c r="B24" s="16"/>
      <c r="C24" s="16"/>
      <c r="D24" s="33"/>
      <c r="E24" s="33"/>
      <c r="F24" s="12"/>
      <c r="G24" s="16"/>
    </row>
    <row r="25" spans="1:7" x14ac:dyDescent="0.3">
      <c r="A25" s="12"/>
      <c r="B25" s="16"/>
      <c r="C25" s="16"/>
      <c r="D25" s="33"/>
      <c r="E25" s="33"/>
      <c r="F25" s="12"/>
      <c r="G25" s="16"/>
    </row>
    <row r="26" spans="1:7" x14ac:dyDescent="0.3">
      <c r="A26" s="12"/>
      <c r="B26" s="16"/>
      <c r="C26" s="16"/>
      <c r="D26" s="33"/>
      <c r="E26" s="33"/>
      <c r="F26" s="12"/>
      <c r="G26" s="16"/>
    </row>
    <row r="27" spans="1:7" x14ac:dyDescent="0.3">
      <c r="A27" s="12"/>
      <c r="B27" s="16"/>
      <c r="C27" s="16"/>
      <c r="D27" s="33"/>
      <c r="E27" s="33"/>
      <c r="F27" s="12"/>
      <c r="G27" s="16"/>
    </row>
    <row r="28" spans="1:7" x14ac:dyDescent="0.3">
      <c r="A28" s="12"/>
      <c r="B28" s="16"/>
      <c r="C28" s="16"/>
      <c r="D28" s="33"/>
      <c r="E28" s="33"/>
      <c r="F28" s="12"/>
      <c r="G28" s="16"/>
    </row>
    <row r="29" spans="1:7" x14ac:dyDescent="0.3">
      <c r="A29" s="12"/>
      <c r="B29" s="16"/>
      <c r="C29" s="16"/>
      <c r="D29" s="33"/>
      <c r="E29" s="33"/>
      <c r="F29" s="12"/>
      <c r="G29" s="16"/>
    </row>
    <row r="30" spans="1:7" x14ac:dyDescent="0.3">
      <c r="A30" s="12"/>
      <c r="B30" s="16"/>
      <c r="C30" s="16"/>
      <c r="D30" s="33"/>
      <c r="E30" s="33"/>
      <c r="F30" s="12"/>
      <c r="G30" s="16"/>
    </row>
    <row r="31" spans="1:7" x14ac:dyDescent="0.3">
      <c r="A31" s="12"/>
      <c r="B31" s="16"/>
      <c r="C31" s="16"/>
      <c r="D31" s="33"/>
      <c r="E31" s="33"/>
      <c r="F31" s="12"/>
      <c r="G31" s="16"/>
    </row>
    <row r="32" spans="1:7" x14ac:dyDescent="0.3">
      <c r="A32" s="12"/>
      <c r="B32" s="16"/>
      <c r="C32" s="16"/>
      <c r="D32" s="33"/>
      <c r="E32" s="33"/>
      <c r="F32" s="12"/>
      <c r="G32" s="16"/>
    </row>
    <row r="33" spans="1:7" x14ac:dyDescent="0.3">
      <c r="A33" s="12"/>
      <c r="B33" s="16"/>
      <c r="C33" s="16"/>
      <c r="D33" s="33"/>
      <c r="E33" s="33"/>
      <c r="F33" s="12"/>
      <c r="G33" s="16"/>
    </row>
    <row r="34" spans="1:7" x14ac:dyDescent="0.3">
      <c r="A34" s="12"/>
      <c r="B34" s="16"/>
      <c r="C34" s="16"/>
      <c r="D34" s="33"/>
      <c r="E34" s="33"/>
      <c r="F34" s="12"/>
      <c r="G34" s="16"/>
    </row>
    <row r="35" spans="1:7" x14ac:dyDescent="0.3">
      <c r="A35" s="12"/>
      <c r="B35" s="16"/>
      <c r="C35" s="16"/>
      <c r="D35" s="33"/>
      <c r="E35" s="33"/>
      <c r="F35" s="12"/>
      <c r="G35" s="16"/>
    </row>
    <row r="36" spans="1:7" x14ac:dyDescent="0.3">
      <c r="A36" s="12"/>
      <c r="B36" s="16"/>
      <c r="C36" s="16"/>
      <c r="D36" s="33"/>
      <c r="E36" s="33"/>
      <c r="F36" s="12"/>
      <c r="G36" s="16"/>
    </row>
    <row r="37" spans="1:7" x14ac:dyDescent="0.3">
      <c r="A37" s="12"/>
      <c r="B37" s="16"/>
      <c r="C37" s="16"/>
      <c r="D37" s="33"/>
      <c r="E37" s="33"/>
      <c r="F37" s="12"/>
      <c r="G37" s="16"/>
    </row>
    <row r="38" spans="1:7" x14ac:dyDescent="0.3">
      <c r="A38" s="12"/>
      <c r="B38" s="16"/>
      <c r="C38" s="16"/>
      <c r="D38" s="33"/>
      <c r="E38" s="33"/>
      <c r="F38" s="12"/>
      <c r="G38" s="16"/>
    </row>
    <row r="39" spans="1:7" x14ac:dyDescent="0.3">
      <c r="A39" s="12"/>
      <c r="B39" s="16"/>
      <c r="C39" s="16"/>
      <c r="D39" s="33"/>
      <c r="E39" s="33"/>
      <c r="F39" s="12"/>
      <c r="G39" s="16"/>
    </row>
    <row r="40" spans="1:7" x14ac:dyDescent="0.3">
      <c r="A40" s="12"/>
      <c r="B40" s="16"/>
      <c r="C40" s="16"/>
      <c r="D40" s="33"/>
      <c r="E40" s="33"/>
      <c r="F40" s="12"/>
      <c r="G40" s="16"/>
    </row>
    <row r="41" spans="1:7" x14ac:dyDescent="0.3">
      <c r="A41" s="12"/>
      <c r="B41" s="16"/>
      <c r="C41" s="16"/>
      <c r="D41" s="33"/>
      <c r="E41" s="33"/>
      <c r="F41" s="12"/>
      <c r="G41" s="16"/>
    </row>
    <row r="42" spans="1:7" x14ac:dyDescent="0.3">
      <c r="A42" s="12"/>
      <c r="B42" s="16"/>
      <c r="C42" s="16"/>
      <c r="D42" s="33"/>
      <c r="E42" s="33"/>
      <c r="F42" s="12"/>
      <c r="G42" s="16"/>
    </row>
    <row r="43" spans="1:7" x14ac:dyDescent="0.3">
      <c r="A43" s="12"/>
      <c r="B43" s="16"/>
      <c r="C43" s="16"/>
      <c r="D43" s="33"/>
      <c r="E43" s="33"/>
      <c r="F43" s="12"/>
      <c r="G43" s="16"/>
    </row>
    <row r="44" spans="1:7" x14ac:dyDescent="0.3">
      <c r="A44" s="12"/>
      <c r="B44" s="16"/>
      <c r="C44" s="16"/>
      <c r="D44" s="33"/>
      <c r="E44" s="33"/>
      <c r="F44" s="12"/>
      <c r="G44" s="16"/>
    </row>
    <row r="45" spans="1:7" x14ac:dyDescent="0.3">
      <c r="A45" s="12"/>
      <c r="B45" s="16"/>
      <c r="C45" s="16"/>
      <c r="D45" s="33"/>
      <c r="E45" s="33"/>
      <c r="F45" s="12"/>
      <c r="G45" s="16"/>
    </row>
    <row r="46" spans="1:7" x14ac:dyDescent="0.3">
      <c r="A46" s="12"/>
      <c r="B46" s="16"/>
      <c r="C46" s="16"/>
      <c r="D46" s="33"/>
      <c r="E46" s="33"/>
      <c r="F46" s="12"/>
      <c r="G46" s="16"/>
    </row>
    <row r="47" spans="1:7" x14ac:dyDescent="0.3">
      <c r="A47" s="12"/>
      <c r="B47" s="16"/>
      <c r="C47" s="16"/>
      <c r="D47" s="33"/>
      <c r="E47" s="33"/>
      <c r="F47" s="12"/>
      <c r="G47" s="16"/>
    </row>
    <row r="48" spans="1:7" x14ac:dyDescent="0.3">
      <c r="A48" s="12"/>
      <c r="B48" s="16"/>
      <c r="C48" s="16"/>
      <c r="D48" s="33"/>
      <c r="E48" s="33"/>
      <c r="F48" s="12"/>
      <c r="G48" s="16"/>
    </row>
    <row r="49" spans="1:7" x14ac:dyDescent="0.3">
      <c r="A49" s="12"/>
      <c r="B49" s="16"/>
      <c r="C49" s="16"/>
      <c r="D49" s="33"/>
      <c r="E49" s="33"/>
      <c r="F49" s="12"/>
      <c r="G49" s="16"/>
    </row>
    <row r="50" spans="1:7" x14ac:dyDescent="0.3">
      <c r="A50" s="12"/>
      <c r="B50" s="16"/>
      <c r="C50" s="16"/>
      <c r="D50" s="33"/>
      <c r="E50" s="33"/>
      <c r="F50" s="12"/>
      <c r="G50" s="16"/>
    </row>
    <row r="51" spans="1:7" x14ac:dyDescent="0.3">
      <c r="A51" s="12"/>
      <c r="B51" s="16"/>
      <c r="C51" s="16"/>
      <c r="D51" s="33"/>
      <c r="E51" s="33"/>
      <c r="F51" s="12"/>
      <c r="G51" s="16"/>
    </row>
    <row r="52" spans="1:7" x14ac:dyDescent="0.3">
      <c r="A52" s="12"/>
      <c r="B52" s="16"/>
      <c r="C52" s="16"/>
      <c r="D52" s="33"/>
      <c r="E52" s="33"/>
      <c r="F52" s="12"/>
      <c r="G52" s="16"/>
    </row>
    <row r="53" spans="1:7" x14ac:dyDescent="0.3">
      <c r="A53" s="12"/>
      <c r="B53" s="16"/>
      <c r="C53" s="16"/>
      <c r="D53" s="33"/>
      <c r="E53" s="33"/>
      <c r="F53" s="12"/>
      <c r="G53" s="16"/>
    </row>
  </sheetData>
  <mergeCells count="3">
    <mergeCell ref="A1:I1"/>
    <mergeCell ref="A2:I2"/>
    <mergeCell ref="H4:I4"/>
  </mergeCells>
  <dataValidations count="2">
    <dataValidation type="list" allowBlank="1" showErrorMessage="1" errorTitle="Invalid Entry" error="Please select from the list." sqref="B4:B53" xr:uid="{00000000-0002-0000-1A00-000000000000}">
      <formula1>"Lesson Planning,Checking,Grading,Meeting,Report,Parent Communication,School Event,Other"</formula1>
    </dataValidation>
    <dataValidation type="list" allowBlank="1" showErrorMessage="1" errorTitle="Invalid Entry" error="Please select from the list." sqref="F4:F53" xr:uid="{00000000-0002-0000-1A00-000001000000}">
      <formula1>"Not Started,In Progress,Completed"</formula1>
    </dataValidation>
  </dataValidation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BF8F00"/>
  </sheetPr>
  <dimension ref="A1:L53"/>
  <sheetViews>
    <sheetView workbookViewId="0">
      <pane ySplit="3" topLeftCell="A4" activePane="bottomLeft" state="frozen"/>
      <selection pane="bottomLeft"/>
    </sheetView>
  </sheetViews>
  <sheetFormatPr defaultRowHeight="14.4" x14ac:dyDescent="0.3"/>
  <cols>
    <col min="1" max="1" width="10" customWidth="1"/>
    <col min="2" max="2" width="22" customWidth="1"/>
    <col min="3" max="3" width="14" customWidth="1"/>
    <col min="4" max="4" width="12" customWidth="1"/>
    <col min="5" max="5" width="18" customWidth="1"/>
    <col min="6" max="6" width="16" customWidth="1"/>
    <col min="7" max="7" width="28" customWidth="1"/>
    <col min="8" max="10" width="12" customWidth="1"/>
    <col min="11" max="11" width="28" customWidth="1"/>
  </cols>
  <sheetData>
    <row r="1" spans="1:12" ht="34.950000000000003" customHeight="1" x14ac:dyDescent="0.3">
      <c r="A1" s="53" t="s">
        <v>441</v>
      </c>
      <c r="B1" s="40"/>
      <c r="C1" s="40"/>
      <c r="D1" s="40"/>
      <c r="E1" s="40"/>
      <c r="F1" s="40"/>
      <c r="G1" s="40"/>
      <c r="H1" s="40"/>
      <c r="I1" s="40"/>
      <c r="J1" s="40"/>
      <c r="K1" s="40"/>
      <c r="L1" s="40"/>
    </row>
    <row r="2" spans="1:12" ht="19.95" customHeight="1" x14ac:dyDescent="0.3">
      <c r="A2" s="50" t="s">
        <v>442</v>
      </c>
      <c r="B2" s="40"/>
      <c r="C2" s="40"/>
      <c r="D2" s="40"/>
      <c r="E2" s="40"/>
      <c r="F2" s="40"/>
      <c r="G2" s="40"/>
      <c r="H2" s="40"/>
      <c r="I2" s="40"/>
      <c r="J2" s="40"/>
      <c r="K2" s="40"/>
      <c r="L2" s="40"/>
    </row>
    <row r="3" spans="1:12" ht="30" customHeight="1" x14ac:dyDescent="0.3">
      <c r="A3" s="15" t="s">
        <v>443</v>
      </c>
      <c r="B3" s="15" t="s">
        <v>444</v>
      </c>
      <c r="C3" s="15" t="s">
        <v>129</v>
      </c>
      <c r="D3" s="15" t="s">
        <v>125</v>
      </c>
      <c r="E3" s="15" t="s">
        <v>314</v>
      </c>
      <c r="F3" s="15" t="s">
        <v>445</v>
      </c>
      <c r="G3" s="15" t="s">
        <v>446</v>
      </c>
      <c r="H3" s="15" t="s">
        <v>447</v>
      </c>
      <c r="I3" s="15" t="s">
        <v>448</v>
      </c>
      <c r="J3" s="15" t="s">
        <v>449</v>
      </c>
      <c r="K3" s="15" t="s">
        <v>164</v>
      </c>
    </row>
    <row r="4" spans="1:12" x14ac:dyDescent="0.3">
      <c r="A4" s="12" t="s">
        <v>450</v>
      </c>
      <c r="B4" s="16" t="s">
        <v>451</v>
      </c>
      <c r="C4" s="16" t="s">
        <v>130</v>
      </c>
      <c r="D4" s="16" t="s">
        <v>126</v>
      </c>
      <c r="E4" s="16"/>
      <c r="F4" s="16" t="s">
        <v>452</v>
      </c>
      <c r="G4" s="16"/>
      <c r="H4" s="24">
        <v>46244</v>
      </c>
      <c r="I4" s="24"/>
      <c r="J4" s="12"/>
      <c r="K4" s="16" t="s">
        <v>453</v>
      </c>
    </row>
    <row r="5" spans="1:12" x14ac:dyDescent="0.3">
      <c r="A5" s="12"/>
      <c r="B5" s="16"/>
      <c r="C5" s="16"/>
      <c r="D5" s="16"/>
      <c r="E5" s="16"/>
      <c r="F5" s="16"/>
      <c r="G5" s="16"/>
      <c r="H5" s="24"/>
      <c r="I5" s="24"/>
      <c r="J5" s="12"/>
      <c r="K5" s="16"/>
    </row>
    <row r="6" spans="1:12" x14ac:dyDescent="0.3">
      <c r="A6" s="12"/>
      <c r="B6" s="16"/>
      <c r="C6" s="16"/>
      <c r="D6" s="16"/>
      <c r="E6" s="16"/>
      <c r="F6" s="16"/>
      <c r="G6" s="16"/>
      <c r="H6" s="24"/>
      <c r="I6" s="24"/>
      <c r="J6" s="12"/>
      <c r="K6" s="16"/>
    </row>
    <row r="7" spans="1:12" x14ac:dyDescent="0.3">
      <c r="A7" s="12"/>
      <c r="B7" s="16"/>
      <c r="C7" s="16"/>
      <c r="D7" s="16"/>
      <c r="E7" s="16"/>
      <c r="F7" s="16"/>
      <c r="G7" s="16"/>
      <c r="H7" s="24"/>
      <c r="I7" s="24"/>
      <c r="J7" s="12"/>
      <c r="K7" s="16"/>
    </row>
    <row r="8" spans="1:12" x14ac:dyDescent="0.3">
      <c r="A8" s="12"/>
      <c r="B8" s="16"/>
      <c r="C8" s="16"/>
      <c r="D8" s="16"/>
      <c r="E8" s="16"/>
      <c r="F8" s="16"/>
      <c r="G8" s="16"/>
      <c r="H8" s="24"/>
      <c r="I8" s="24"/>
      <c r="J8" s="12"/>
      <c r="K8" s="16"/>
    </row>
    <row r="9" spans="1:12" x14ac:dyDescent="0.3">
      <c r="A9" s="12"/>
      <c r="B9" s="16"/>
      <c r="C9" s="16"/>
      <c r="D9" s="16"/>
      <c r="E9" s="16"/>
      <c r="F9" s="16"/>
      <c r="G9" s="16"/>
      <c r="H9" s="24"/>
      <c r="I9" s="24"/>
      <c r="J9" s="12"/>
      <c r="K9" s="16"/>
    </row>
    <row r="10" spans="1:12" x14ac:dyDescent="0.3">
      <c r="A10" s="12"/>
      <c r="B10" s="16"/>
      <c r="C10" s="16"/>
      <c r="D10" s="16"/>
      <c r="E10" s="16"/>
      <c r="F10" s="16"/>
      <c r="G10" s="16"/>
      <c r="H10" s="24"/>
      <c r="I10" s="24"/>
      <c r="J10" s="12"/>
      <c r="K10" s="16"/>
    </row>
    <row r="11" spans="1:12" x14ac:dyDescent="0.3">
      <c r="A11" s="12"/>
      <c r="B11" s="16"/>
      <c r="C11" s="16"/>
      <c r="D11" s="16"/>
      <c r="E11" s="16"/>
      <c r="F11" s="16"/>
      <c r="G11" s="16"/>
      <c r="H11" s="24"/>
      <c r="I11" s="24"/>
      <c r="J11" s="12"/>
      <c r="K11" s="16"/>
    </row>
    <row r="12" spans="1:12" x14ac:dyDescent="0.3">
      <c r="A12" s="12"/>
      <c r="B12" s="16"/>
      <c r="C12" s="16"/>
      <c r="D12" s="16"/>
      <c r="E12" s="16"/>
      <c r="F12" s="16"/>
      <c r="G12" s="16"/>
      <c r="H12" s="24"/>
      <c r="I12" s="24"/>
      <c r="J12" s="12"/>
      <c r="K12" s="16"/>
    </row>
    <row r="13" spans="1:12" x14ac:dyDescent="0.3">
      <c r="A13" s="12"/>
      <c r="B13" s="16"/>
      <c r="C13" s="16"/>
      <c r="D13" s="16"/>
      <c r="E13" s="16"/>
      <c r="F13" s="16"/>
      <c r="G13" s="16"/>
      <c r="H13" s="24"/>
      <c r="I13" s="24"/>
      <c r="J13" s="12"/>
      <c r="K13" s="16"/>
    </row>
    <row r="14" spans="1:12" x14ac:dyDescent="0.3">
      <c r="A14" s="12"/>
      <c r="B14" s="16"/>
      <c r="C14" s="16"/>
      <c r="D14" s="16"/>
      <c r="E14" s="16"/>
      <c r="F14" s="16"/>
      <c r="G14" s="16"/>
      <c r="H14" s="24"/>
      <c r="I14" s="24"/>
      <c r="J14" s="12"/>
      <c r="K14" s="16"/>
    </row>
    <row r="15" spans="1:12" x14ac:dyDescent="0.3">
      <c r="A15" s="12"/>
      <c r="B15" s="16"/>
      <c r="C15" s="16"/>
      <c r="D15" s="16"/>
      <c r="E15" s="16"/>
      <c r="F15" s="16"/>
      <c r="G15" s="16"/>
      <c r="H15" s="24"/>
      <c r="I15" s="24"/>
      <c r="J15" s="12"/>
      <c r="K15" s="16"/>
    </row>
    <row r="16" spans="1:12" x14ac:dyDescent="0.3">
      <c r="A16" s="12"/>
      <c r="B16" s="16"/>
      <c r="C16" s="16"/>
      <c r="D16" s="16"/>
      <c r="E16" s="16"/>
      <c r="F16" s="16"/>
      <c r="G16" s="16"/>
      <c r="H16" s="24"/>
      <c r="I16" s="24"/>
      <c r="J16" s="12"/>
      <c r="K16" s="16"/>
    </row>
    <row r="17" spans="1:11" x14ac:dyDescent="0.3">
      <c r="A17" s="12"/>
      <c r="B17" s="16"/>
      <c r="C17" s="16"/>
      <c r="D17" s="16"/>
      <c r="E17" s="16"/>
      <c r="F17" s="16"/>
      <c r="G17" s="16"/>
      <c r="H17" s="24"/>
      <c r="I17" s="24"/>
      <c r="J17" s="12"/>
      <c r="K17" s="16"/>
    </row>
    <row r="18" spans="1:11" x14ac:dyDescent="0.3">
      <c r="A18" s="12"/>
      <c r="B18" s="16"/>
      <c r="C18" s="16"/>
      <c r="D18" s="16"/>
      <c r="E18" s="16"/>
      <c r="F18" s="16"/>
      <c r="G18" s="16"/>
      <c r="H18" s="24"/>
      <c r="I18" s="24"/>
      <c r="J18" s="12"/>
      <c r="K18" s="16"/>
    </row>
    <row r="19" spans="1:11" x14ac:dyDescent="0.3">
      <c r="A19" s="12"/>
      <c r="B19" s="16"/>
      <c r="C19" s="16"/>
      <c r="D19" s="16"/>
      <c r="E19" s="16"/>
      <c r="F19" s="16"/>
      <c r="G19" s="16"/>
      <c r="H19" s="24"/>
      <c r="I19" s="24"/>
      <c r="J19" s="12"/>
      <c r="K19" s="16"/>
    </row>
    <row r="20" spans="1:11" x14ac:dyDescent="0.3">
      <c r="A20" s="12"/>
      <c r="B20" s="16"/>
      <c r="C20" s="16"/>
      <c r="D20" s="16"/>
      <c r="E20" s="16"/>
      <c r="F20" s="16"/>
      <c r="G20" s="16"/>
      <c r="H20" s="24"/>
      <c r="I20" s="24"/>
      <c r="J20" s="12"/>
      <c r="K20" s="16"/>
    </row>
    <row r="21" spans="1:11" x14ac:dyDescent="0.3">
      <c r="A21" s="12"/>
      <c r="B21" s="16"/>
      <c r="C21" s="16"/>
      <c r="D21" s="16"/>
      <c r="E21" s="16"/>
      <c r="F21" s="16"/>
      <c r="G21" s="16"/>
      <c r="H21" s="24"/>
      <c r="I21" s="24"/>
      <c r="J21" s="12"/>
      <c r="K21" s="16"/>
    </row>
    <row r="22" spans="1:11" x14ac:dyDescent="0.3">
      <c r="A22" s="12"/>
      <c r="B22" s="16"/>
      <c r="C22" s="16"/>
      <c r="D22" s="16"/>
      <c r="E22" s="16"/>
      <c r="F22" s="16"/>
      <c r="G22" s="16"/>
      <c r="H22" s="24"/>
      <c r="I22" s="24"/>
      <c r="J22" s="12"/>
      <c r="K22" s="16"/>
    </row>
    <row r="23" spans="1:11" x14ac:dyDescent="0.3">
      <c r="A23" s="12"/>
      <c r="B23" s="16"/>
      <c r="C23" s="16"/>
      <c r="D23" s="16"/>
      <c r="E23" s="16"/>
      <c r="F23" s="16"/>
      <c r="G23" s="16"/>
      <c r="H23" s="24"/>
      <c r="I23" s="24"/>
      <c r="J23" s="12"/>
      <c r="K23" s="16"/>
    </row>
    <row r="24" spans="1:11" x14ac:dyDescent="0.3">
      <c r="A24" s="12"/>
      <c r="B24" s="16"/>
      <c r="C24" s="16"/>
      <c r="D24" s="16"/>
      <c r="E24" s="16"/>
      <c r="F24" s="16"/>
      <c r="G24" s="16"/>
      <c r="H24" s="24"/>
      <c r="I24" s="24"/>
      <c r="J24" s="12"/>
      <c r="K24" s="16"/>
    </row>
    <row r="25" spans="1:11" x14ac:dyDescent="0.3">
      <c r="A25" s="12"/>
      <c r="B25" s="16"/>
      <c r="C25" s="16"/>
      <c r="D25" s="16"/>
      <c r="E25" s="16"/>
      <c r="F25" s="16"/>
      <c r="G25" s="16"/>
      <c r="H25" s="24"/>
      <c r="I25" s="24"/>
      <c r="J25" s="12"/>
      <c r="K25" s="16"/>
    </row>
    <row r="26" spans="1:11" x14ac:dyDescent="0.3">
      <c r="A26" s="12"/>
      <c r="B26" s="16"/>
      <c r="C26" s="16"/>
      <c r="D26" s="16"/>
      <c r="E26" s="16"/>
      <c r="F26" s="16"/>
      <c r="G26" s="16"/>
      <c r="H26" s="24"/>
      <c r="I26" s="24"/>
      <c r="J26" s="12"/>
      <c r="K26" s="16"/>
    </row>
    <row r="27" spans="1:11" x14ac:dyDescent="0.3">
      <c r="A27" s="12"/>
      <c r="B27" s="16"/>
      <c r="C27" s="16"/>
      <c r="D27" s="16"/>
      <c r="E27" s="16"/>
      <c r="F27" s="16"/>
      <c r="G27" s="16"/>
      <c r="H27" s="24"/>
      <c r="I27" s="24"/>
      <c r="J27" s="12"/>
      <c r="K27" s="16"/>
    </row>
    <row r="28" spans="1:11" x14ac:dyDescent="0.3">
      <c r="A28" s="12"/>
      <c r="B28" s="16"/>
      <c r="C28" s="16"/>
      <c r="D28" s="16"/>
      <c r="E28" s="16"/>
      <c r="F28" s="16"/>
      <c r="G28" s="16"/>
      <c r="H28" s="24"/>
      <c r="I28" s="24"/>
      <c r="J28" s="12"/>
      <c r="K28" s="16"/>
    </row>
    <row r="29" spans="1:11" x14ac:dyDescent="0.3">
      <c r="A29" s="12"/>
      <c r="B29" s="16"/>
      <c r="C29" s="16"/>
      <c r="D29" s="16"/>
      <c r="E29" s="16"/>
      <c r="F29" s="16"/>
      <c r="G29" s="16"/>
      <c r="H29" s="24"/>
      <c r="I29" s="24"/>
      <c r="J29" s="12"/>
      <c r="K29" s="16"/>
    </row>
    <row r="30" spans="1:11" x14ac:dyDescent="0.3">
      <c r="A30" s="12"/>
      <c r="B30" s="16"/>
      <c r="C30" s="16"/>
      <c r="D30" s="16"/>
      <c r="E30" s="16"/>
      <c r="F30" s="16"/>
      <c r="G30" s="16"/>
      <c r="H30" s="24"/>
      <c r="I30" s="24"/>
      <c r="J30" s="12"/>
      <c r="K30" s="16"/>
    </row>
    <row r="31" spans="1:11" x14ac:dyDescent="0.3">
      <c r="A31" s="12"/>
      <c r="B31" s="16"/>
      <c r="C31" s="16"/>
      <c r="D31" s="16"/>
      <c r="E31" s="16"/>
      <c r="F31" s="16"/>
      <c r="G31" s="16"/>
      <c r="H31" s="24"/>
      <c r="I31" s="24"/>
      <c r="J31" s="12"/>
      <c r="K31" s="16"/>
    </row>
    <row r="32" spans="1:11" x14ac:dyDescent="0.3">
      <c r="A32" s="12"/>
      <c r="B32" s="16"/>
      <c r="C32" s="16"/>
      <c r="D32" s="16"/>
      <c r="E32" s="16"/>
      <c r="F32" s="16"/>
      <c r="G32" s="16"/>
      <c r="H32" s="24"/>
      <c r="I32" s="24"/>
      <c r="J32" s="12"/>
      <c r="K32" s="16"/>
    </row>
    <row r="33" spans="1:11" x14ac:dyDescent="0.3">
      <c r="A33" s="12"/>
      <c r="B33" s="16"/>
      <c r="C33" s="16"/>
      <c r="D33" s="16"/>
      <c r="E33" s="16"/>
      <c r="F33" s="16"/>
      <c r="G33" s="16"/>
      <c r="H33" s="24"/>
      <c r="I33" s="24"/>
      <c r="J33" s="12"/>
      <c r="K33" s="16"/>
    </row>
    <row r="34" spans="1:11" x14ac:dyDescent="0.3">
      <c r="A34" s="12"/>
      <c r="B34" s="16"/>
      <c r="C34" s="16"/>
      <c r="D34" s="16"/>
      <c r="E34" s="16"/>
      <c r="F34" s="16"/>
      <c r="G34" s="16"/>
      <c r="H34" s="24"/>
      <c r="I34" s="24"/>
      <c r="J34" s="12"/>
      <c r="K34" s="16"/>
    </row>
    <row r="35" spans="1:11" x14ac:dyDescent="0.3">
      <c r="A35" s="12"/>
      <c r="B35" s="16"/>
      <c r="C35" s="16"/>
      <c r="D35" s="16"/>
      <c r="E35" s="16"/>
      <c r="F35" s="16"/>
      <c r="G35" s="16"/>
      <c r="H35" s="24"/>
      <c r="I35" s="24"/>
      <c r="J35" s="12"/>
      <c r="K35" s="16"/>
    </row>
    <row r="36" spans="1:11" x14ac:dyDescent="0.3">
      <c r="A36" s="12"/>
      <c r="B36" s="16"/>
      <c r="C36" s="16"/>
      <c r="D36" s="16"/>
      <c r="E36" s="16"/>
      <c r="F36" s="16"/>
      <c r="G36" s="16"/>
      <c r="H36" s="24"/>
      <c r="I36" s="24"/>
      <c r="J36" s="12"/>
      <c r="K36" s="16"/>
    </row>
    <row r="37" spans="1:11" x14ac:dyDescent="0.3">
      <c r="A37" s="12"/>
      <c r="B37" s="16"/>
      <c r="C37" s="16"/>
      <c r="D37" s="16"/>
      <c r="E37" s="16"/>
      <c r="F37" s="16"/>
      <c r="G37" s="16"/>
      <c r="H37" s="24"/>
      <c r="I37" s="24"/>
      <c r="J37" s="12"/>
      <c r="K37" s="16"/>
    </row>
    <row r="38" spans="1:11" x14ac:dyDescent="0.3">
      <c r="A38" s="12"/>
      <c r="B38" s="16"/>
      <c r="C38" s="16"/>
      <c r="D38" s="16"/>
      <c r="E38" s="16"/>
      <c r="F38" s="16"/>
      <c r="G38" s="16"/>
      <c r="H38" s="24"/>
      <c r="I38" s="24"/>
      <c r="J38" s="12"/>
      <c r="K38" s="16"/>
    </row>
    <row r="39" spans="1:11" x14ac:dyDescent="0.3">
      <c r="A39" s="12"/>
      <c r="B39" s="16"/>
      <c r="C39" s="16"/>
      <c r="D39" s="16"/>
      <c r="E39" s="16"/>
      <c r="F39" s="16"/>
      <c r="G39" s="16"/>
      <c r="H39" s="24"/>
      <c r="I39" s="24"/>
      <c r="J39" s="12"/>
      <c r="K39" s="16"/>
    </row>
    <row r="40" spans="1:11" x14ac:dyDescent="0.3">
      <c r="A40" s="12"/>
      <c r="B40" s="16"/>
      <c r="C40" s="16"/>
      <c r="D40" s="16"/>
      <c r="E40" s="16"/>
      <c r="F40" s="16"/>
      <c r="G40" s="16"/>
      <c r="H40" s="24"/>
      <c r="I40" s="24"/>
      <c r="J40" s="12"/>
      <c r="K40" s="16"/>
    </row>
    <row r="41" spans="1:11" x14ac:dyDescent="0.3">
      <c r="A41" s="12"/>
      <c r="B41" s="16"/>
      <c r="C41" s="16"/>
      <c r="D41" s="16"/>
      <c r="E41" s="16"/>
      <c r="F41" s="16"/>
      <c r="G41" s="16"/>
      <c r="H41" s="24"/>
      <c r="I41" s="24"/>
      <c r="J41" s="12"/>
      <c r="K41" s="16"/>
    </row>
    <row r="42" spans="1:11" x14ac:dyDescent="0.3">
      <c r="A42" s="12"/>
      <c r="B42" s="16"/>
      <c r="C42" s="16"/>
      <c r="D42" s="16"/>
      <c r="E42" s="16"/>
      <c r="F42" s="16"/>
      <c r="G42" s="16"/>
      <c r="H42" s="24"/>
      <c r="I42" s="24"/>
      <c r="J42" s="12"/>
      <c r="K42" s="16"/>
    </row>
    <row r="43" spans="1:11" x14ac:dyDescent="0.3">
      <c r="A43" s="12"/>
      <c r="B43" s="16"/>
      <c r="C43" s="16"/>
      <c r="D43" s="16"/>
      <c r="E43" s="16"/>
      <c r="F43" s="16"/>
      <c r="G43" s="16"/>
      <c r="H43" s="24"/>
      <c r="I43" s="24"/>
      <c r="J43" s="12"/>
      <c r="K43" s="16"/>
    </row>
    <row r="44" spans="1:11" x14ac:dyDescent="0.3">
      <c r="A44" s="12"/>
      <c r="B44" s="16"/>
      <c r="C44" s="16"/>
      <c r="D44" s="16"/>
      <c r="E44" s="16"/>
      <c r="F44" s="16"/>
      <c r="G44" s="16"/>
      <c r="H44" s="24"/>
      <c r="I44" s="24"/>
      <c r="J44" s="12"/>
      <c r="K44" s="16"/>
    </row>
    <row r="45" spans="1:11" x14ac:dyDescent="0.3">
      <c r="A45" s="12"/>
      <c r="B45" s="16"/>
      <c r="C45" s="16"/>
      <c r="D45" s="16"/>
      <c r="E45" s="16"/>
      <c r="F45" s="16"/>
      <c r="G45" s="16"/>
      <c r="H45" s="24"/>
      <c r="I45" s="24"/>
      <c r="J45" s="12"/>
      <c r="K45" s="16"/>
    </row>
    <row r="46" spans="1:11" x14ac:dyDescent="0.3">
      <c r="A46" s="12"/>
      <c r="B46" s="16"/>
      <c r="C46" s="16"/>
      <c r="D46" s="16"/>
      <c r="E46" s="16"/>
      <c r="F46" s="16"/>
      <c r="G46" s="16"/>
      <c r="H46" s="24"/>
      <c r="I46" s="24"/>
      <c r="J46" s="12"/>
      <c r="K46" s="16"/>
    </row>
    <row r="47" spans="1:11" x14ac:dyDescent="0.3">
      <c r="A47" s="12"/>
      <c r="B47" s="16"/>
      <c r="C47" s="16"/>
      <c r="D47" s="16"/>
      <c r="E47" s="16"/>
      <c r="F47" s="16"/>
      <c r="G47" s="16"/>
      <c r="H47" s="24"/>
      <c r="I47" s="24"/>
      <c r="J47" s="12"/>
      <c r="K47" s="16"/>
    </row>
    <row r="48" spans="1:11" x14ac:dyDescent="0.3">
      <c r="A48" s="12"/>
      <c r="B48" s="16"/>
      <c r="C48" s="16"/>
      <c r="D48" s="16"/>
      <c r="E48" s="16"/>
      <c r="F48" s="16"/>
      <c r="G48" s="16"/>
      <c r="H48" s="24"/>
      <c r="I48" s="24"/>
      <c r="J48" s="12"/>
      <c r="K48" s="16"/>
    </row>
    <row r="49" spans="1:11" x14ac:dyDescent="0.3">
      <c r="A49" s="12"/>
      <c r="B49" s="16"/>
      <c r="C49" s="16"/>
      <c r="D49" s="16"/>
      <c r="E49" s="16"/>
      <c r="F49" s="16"/>
      <c r="G49" s="16"/>
      <c r="H49" s="24"/>
      <c r="I49" s="24"/>
      <c r="J49" s="12"/>
      <c r="K49" s="16"/>
    </row>
    <row r="50" spans="1:11" x14ac:dyDescent="0.3">
      <c r="A50" s="12"/>
      <c r="B50" s="16"/>
      <c r="C50" s="16"/>
      <c r="D50" s="16"/>
      <c r="E50" s="16"/>
      <c r="F50" s="16"/>
      <c r="G50" s="16"/>
      <c r="H50" s="24"/>
      <c r="I50" s="24"/>
      <c r="J50" s="12"/>
      <c r="K50" s="16"/>
    </row>
    <row r="51" spans="1:11" x14ac:dyDescent="0.3">
      <c r="A51" s="12"/>
      <c r="B51" s="16"/>
      <c r="C51" s="16"/>
      <c r="D51" s="16"/>
      <c r="E51" s="16"/>
      <c r="F51" s="16"/>
      <c r="G51" s="16"/>
      <c r="H51" s="24"/>
      <c r="I51" s="24"/>
      <c r="J51" s="12"/>
      <c r="K51" s="16"/>
    </row>
    <row r="52" spans="1:11" x14ac:dyDescent="0.3">
      <c r="A52" s="12"/>
      <c r="B52" s="16"/>
      <c r="C52" s="16"/>
      <c r="D52" s="16"/>
      <c r="E52" s="16"/>
      <c r="F52" s="16"/>
      <c r="G52" s="16"/>
      <c r="H52" s="24"/>
      <c r="I52" s="24"/>
      <c r="J52" s="12"/>
      <c r="K52" s="16"/>
    </row>
    <row r="53" spans="1:11" x14ac:dyDescent="0.3">
      <c r="A53" s="12"/>
      <c r="B53" s="16"/>
      <c r="C53" s="16"/>
      <c r="D53" s="16"/>
      <c r="E53" s="16"/>
      <c r="F53" s="16"/>
      <c r="G53" s="16"/>
      <c r="H53" s="24"/>
      <c r="I53" s="24"/>
      <c r="J53" s="12"/>
      <c r="K53" s="16"/>
    </row>
  </sheetData>
  <mergeCells count="2">
    <mergeCell ref="A2:L2"/>
    <mergeCell ref="A1:L1"/>
  </mergeCells>
  <dataValidations count="2">
    <dataValidation type="list" allowBlank="1" showErrorMessage="1" errorTitle="Invalid Entry" error="Please select from the list." sqref="F4:F53" xr:uid="{00000000-0002-0000-1B00-000000000000}">
      <formula1>"Worksheet,Presentation,Video,Website,Book,Activity,Laboratory Material,Module,Other"</formula1>
    </dataValidation>
    <dataValidation type="list" allowBlank="1" showErrorMessage="1" errorTitle="Invalid Entry" error="Please select from the list." sqref="K4:K53" xr:uid="{00000000-0002-0000-1B00-000001000000}">
      <formula1>"Available,In Use,Unavailable"</formula1>
    </dataValidation>
  </dataValidation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BF8F00"/>
  </sheetPr>
  <dimension ref="A1:L53"/>
  <sheetViews>
    <sheetView workbookViewId="0">
      <pane ySplit="3" topLeftCell="A4" activePane="bottomLeft" state="frozen"/>
      <selection pane="bottomLeft"/>
    </sheetView>
  </sheetViews>
  <sheetFormatPr defaultRowHeight="14.4" x14ac:dyDescent="0.3"/>
  <cols>
    <col min="1" max="1" width="10" customWidth="1"/>
    <col min="2" max="2" width="20" customWidth="1"/>
    <col min="3" max="3" width="12" customWidth="1"/>
    <col min="4" max="4" width="10" customWidth="1"/>
    <col min="5" max="5" width="16" customWidth="1"/>
    <col min="6" max="6" width="14" customWidth="1"/>
    <col min="7" max="7" width="24" customWidth="1"/>
    <col min="8" max="8" width="22" customWidth="1"/>
    <col min="9" max="10" width="10" customWidth="1"/>
    <col min="11" max="11" width="14" customWidth="1"/>
    <col min="12" max="12" width="28" customWidth="1"/>
  </cols>
  <sheetData>
    <row r="1" spans="1:12" ht="34.950000000000003" customHeight="1" x14ac:dyDescent="0.3">
      <c r="A1" s="53" t="s">
        <v>454</v>
      </c>
      <c r="B1" s="40"/>
      <c r="C1" s="40"/>
      <c r="D1" s="40"/>
      <c r="E1" s="40"/>
      <c r="F1" s="40"/>
      <c r="G1" s="40"/>
      <c r="H1" s="40"/>
      <c r="I1" s="40"/>
      <c r="J1" s="40"/>
      <c r="K1" s="40"/>
      <c r="L1" s="40"/>
    </row>
    <row r="2" spans="1:12" ht="19.95" customHeight="1" x14ac:dyDescent="0.3">
      <c r="A2" s="50" t="s">
        <v>455</v>
      </c>
      <c r="B2" s="40"/>
      <c r="C2" s="40"/>
      <c r="D2" s="40"/>
      <c r="E2" s="40"/>
      <c r="F2" s="40"/>
      <c r="G2" s="40"/>
      <c r="H2" s="40"/>
      <c r="I2" s="40"/>
      <c r="J2" s="40"/>
      <c r="K2" s="40"/>
      <c r="L2" s="40"/>
    </row>
    <row r="3" spans="1:12" ht="30" customHeight="1" x14ac:dyDescent="0.3">
      <c r="A3" s="15" t="s">
        <v>456</v>
      </c>
      <c r="B3" s="15" t="s">
        <v>457</v>
      </c>
      <c r="C3" s="15" t="s">
        <v>346</v>
      </c>
      <c r="D3" s="15" t="s">
        <v>458</v>
      </c>
      <c r="E3" s="15" t="s">
        <v>459</v>
      </c>
      <c r="F3" s="15" t="s">
        <v>460</v>
      </c>
      <c r="G3" s="15" t="s">
        <v>461</v>
      </c>
      <c r="H3" s="15" t="s">
        <v>342</v>
      </c>
      <c r="I3" s="15" t="s">
        <v>462</v>
      </c>
      <c r="J3" s="15" t="s">
        <v>463</v>
      </c>
      <c r="K3" s="15" t="s">
        <v>91</v>
      </c>
      <c r="L3" s="15" t="s">
        <v>164</v>
      </c>
    </row>
    <row r="4" spans="1:12" x14ac:dyDescent="0.3">
      <c r="A4" s="12" t="s">
        <v>464</v>
      </c>
      <c r="B4" s="16" t="s">
        <v>465</v>
      </c>
      <c r="C4" s="24">
        <v>46280</v>
      </c>
      <c r="D4" s="12" t="s">
        <v>466</v>
      </c>
      <c r="E4" s="16" t="s">
        <v>467</v>
      </c>
      <c r="F4" s="16" t="s">
        <v>468</v>
      </c>
      <c r="G4" s="16"/>
      <c r="H4" s="16"/>
      <c r="I4" s="36"/>
      <c r="J4" s="36"/>
      <c r="K4" s="12" t="s">
        <v>418</v>
      </c>
      <c r="L4" s="16"/>
    </row>
    <row r="5" spans="1:12" x14ac:dyDescent="0.3">
      <c r="A5" s="12"/>
      <c r="B5" s="16"/>
      <c r="C5" s="24"/>
      <c r="D5" s="12"/>
      <c r="E5" s="16"/>
      <c r="F5" s="16"/>
      <c r="G5" s="16"/>
      <c r="H5" s="16"/>
      <c r="I5" s="36"/>
      <c r="J5" s="36"/>
      <c r="K5" s="12"/>
      <c r="L5" s="16"/>
    </row>
    <row r="6" spans="1:12" x14ac:dyDescent="0.3">
      <c r="A6" s="12"/>
      <c r="B6" s="16"/>
      <c r="C6" s="24"/>
      <c r="D6" s="12"/>
      <c r="E6" s="16"/>
      <c r="F6" s="16"/>
      <c r="G6" s="16"/>
      <c r="H6" s="16"/>
      <c r="I6" s="36"/>
      <c r="J6" s="36"/>
      <c r="K6" s="12"/>
      <c r="L6" s="16"/>
    </row>
    <row r="7" spans="1:12" x14ac:dyDescent="0.3">
      <c r="A7" s="12"/>
      <c r="B7" s="16"/>
      <c r="C7" s="24"/>
      <c r="D7" s="12"/>
      <c r="E7" s="16"/>
      <c r="F7" s="16"/>
      <c r="G7" s="16"/>
      <c r="H7" s="16"/>
      <c r="I7" s="36"/>
      <c r="J7" s="36"/>
      <c r="K7" s="12"/>
      <c r="L7" s="16"/>
    </row>
    <row r="8" spans="1:12" x14ac:dyDescent="0.3">
      <c r="A8" s="12"/>
      <c r="B8" s="16"/>
      <c r="C8" s="24"/>
      <c r="D8" s="12"/>
      <c r="E8" s="16"/>
      <c r="F8" s="16"/>
      <c r="G8" s="16"/>
      <c r="H8" s="16"/>
      <c r="I8" s="36"/>
      <c r="J8" s="36"/>
      <c r="K8" s="12"/>
      <c r="L8" s="16"/>
    </row>
    <row r="9" spans="1:12" x14ac:dyDescent="0.3">
      <c r="A9" s="12"/>
      <c r="B9" s="16"/>
      <c r="C9" s="24"/>
      <c r="D9" s="12"/>
      <c r="E9" s="16"/>
      <c r="F9" s="16"/>
      <c r="G9" s="16"/>
      <c r="H9" s="16"/>
      <c r="I9" s="36"/>
      <c r="J9" s="36"/>
      <c r="K9" s="12"/>
      <c r="L9" s="16"/>
    </row>
    <row r="10" spans="1:12" x14ac:dyDescent="0.3">
      <c r="A10" s="12"/>
      <c r="B10" s="16"/>
      <c r="C10" s="24"/>
      <c r="D10" s="12"/>
      <c r="E10" s="16"/>
      <c r="F10" s="16"/>
      <c r="G10" s="16"/>
      <c r="H10" s="16"/>
      <c r="I10" s="36"/>
      <c r="J10" s="36"/>
      <c r="K10" s="12"/>
      <c r="L10" s="16"/>
    </row>
    <row r="11" spans="1:12" x14ac:dyDescent="0.3">
      <c r="A11" s="12"/>
      <c r="B11" s="16"/>
      <c r="C11" s="24"/>
      <c r="D11" s="12"/>
      <c r="E11" s="16"/>
      <c r="F11" s="16"/>
      <c r="G11" s="16"/>
      <c r="H11" s="16"/>
      <c r="I11" s="36"/>
      <c r="J11" s="36"/>
      <c r="K11" s="12"/>
      <c r="L11" s="16"/>
    </row>
    <row r="12" spans="1:12" x14ac:dyDescent="0.3">
      <c r="A12" s="12"/>
      <c r="B12" s="16"/>
      <c r="C12" s="24"/>
      <c r="D12" s="12"/>
      <c r="E12" s="16"/>
      <c r="F12" s="16"/>
      <c r="G12" s="16"/>
      <c r="H12" s="16"/>
      <c r="I12" s="36"/>
      <c r="J12" s="36"/>
      <c r="K12" s="12"/>
      <c r="L12" s="16"/>
    </row>
    <row r="13" spans="1:12" x14ac:dyDescent="0.3">
      <c r="A13" s="12"/>
      <c r="B13" s="16"/>
      <c r="C13" s="24"/>
      <c r="D13" s="12"/>
      <c r="E13" s="16"/>
      <c r="F13" s="16"/>
      <c r="G13" s="16"/>
      <c r="H13" s="16"/>
      <c r="I13" s="36"/>
      <c r="J13" s="36"/>
      <c r="K13" s="12"/>
      <c r="L13" s="16"/>
    </row>
    <row r="14" spans="1:12" x14ac:dyDescent="0.3">
      <c r="A14" s="12"/>
      <c r="B14" s="16"/>
      <c r="C14" s="24"/>
      <c r="D14" s="12"/>
      <c r="E14" s="16"/>
      <c r="F14" s="16"/>
      <c r="G14" s="16"/>
      <c r="H14" s="16"/>
      <c r="I14" s="36"/>
      <c r="J14" s="36"/>
      <c r="K14" s="12"/>
      <c r="L14" s="16"/>
    </row>
    <row r="15" spans="1:12" x14ac:dyDescent="0.3">
      <c r="A15" s="12"/>
      <c r="B15" s="16"/>
      <c r="C15" s="24"/>
      <c r="D15" s="12"/>
      <c r="E15" s="16"/>
      <c r="F15" s="16"/>
      <c r="G15" s="16"/>
      <c r="H15" s="16"/>
      <c r="I15" s="36"/>
      <c r="J15" s="36"/>
      <c r="K15" s="12"/>
      <c r="L15" s="16"/>
    </row>
    <row r="16" spans="1:12" x14ac:dyDescent="0.3">
      <c r="A16" s="12"/>
      <c r="B16" s="16"/>
      <c r="C16" s="24"/>
      <c r="D16" s="12"/>
      <c r="E16" s="16"/>
      <c r="F16" s="16"/>
      <c r="G16" s="16"/>
      <c r="H16" s="16"/>
      <c r="I16" s="36"/>
      <c r="J16" s="36"/>
      <c r="K16" s="12"/>
      <c r="L16" s="16"/>
    </row>
    <row r="17" spans="1:12" x14ac:dyDescent="0.3">
      <c r="A17" s="12"/>
      <c r="B17" s="16"/>
      <c r="C17" s="24"/>
      <c r="D17" s="12"/>
      <c r="E17" s="16"/>
      <c r="F17" s="16"/>
      <c r="G17" s="16"/>
      <c r="H17" s="16"/>
      <c r="I17" s="36"/>
      <c r="J17" s="36"/>
      <c r="K17" s="12"/>
      <c r="L17" s="16"/>
    </row>
    <row r="18" spans="1:12" x14ac:dyDescent="0.3">
      <c r="A18" s="12"/>
      <c r="B18" s="16"/>
      <c r="C18" s="24"/>
      <c r="D18" s="12"/>
      <c r="E18" s="16"/>
      <c r="F18" s="16"/>
      <c r="G18" s="16"/>
      <c r="H18" s="16"/>
      <c r="I18" s="36"/>
      <c r="J18" s="36"/>
      <c r="K18" s="12"/>
      <c r="L18" s="16"/>
    </row>
    <row r="19" spans="1:12" x14ac:dyDescent="0.3">
      <c r="A19" s="12"/>
      <c r="B19" s="16"/>
      <c r="C19" s="24"/>
      <c r="D19" s="12"/>
      <c r="E19" s="16"/>
      <c r="F19" s="16"/>
      <c r="G19" s="16"/>
      <c r="H19" s="16"/>
      <c r="I19" s="36"/>
      <c r="J19" s="36"/>
      <c r="K19" s="12"/>
      <c r="L19" s="16"/>
    </row>
    <row r="20" spans="1:12" x14ac:dyDescent="0.3">
      <c r="A20" s="12"/>
      <c r="B20" s="16"/>
      <c r="C20" s="24"/>
      <c r="D20" s="12"/>
      <c r="E20" s="16"/>
      <c r="F20" s="16"/>
      <c r="G20" s="16"/>
      <c r="H20" s="16"/>
      <c r="I20" s="36"/>
      <c r="J20" s="36"/>
      <c r="K20" s="12"/>
      <c r="L20" s="16"/>
    </row>
    <row r="21" spans="1:12" x14ac:dyDescent="0.3">
      <c r="A21" s="12"/>
      <c r="B21" s="16"/>
      <c r="C21" s="24"/>
      <c r="D21" s="12"/>
      <c r="E21" s="16"/>
      <c r="F21" s="16"/>
      <c r="G21" s="16"/>
      <c r="H21" s="16"/>
      <c r="I21" s="36"/>
      <c r="J21" s="36"/>
      <c r="K21" s="12"/>
      <c r="L21" s="16"/>
    </row>
    <row r="22" spans="1:12" x14ac:dyDescent="0.3">
      <c r="A22" s="12"/>
      <c r="B22" s="16"/>
      <c r="C22" s="24"/>
      <c r="D22" s="12"/>
      <c r="E22" s="16"/>
      <c r="F22" s="16"/>
      <c r="G22" s="16"/>
      <c r="H22" s="16"/>
      <c r="I22" s="36"/>
      <c r="J22" s="36"/>
      <c r="K22" s="12"/>
      <c r="L22" s="16"/>
    </row>
    <row r="23" spans="1:12" x14ac:dyDescent="0.3">
      <c r="A23" s="12"/>
      <c r="B23" s="16"/>
      <c r="C23" s="24"/>
      <c r="D23" s="12"/>
      <c r="E23" s="16"/>
      <c r="F23" s="16"/>
      <c r="G23" s="16"/>
      <c r="H23" s="16"/>
      <c r="I23" s="36"/>
      <c r="J23" s="36"/>
      <c r="K23" s="12"/>
      <c r="L23" s="16"/>
    </row>
    <row r="24" spans="1:12" x14ac:dyDescent="0.3">
      <c r="A24" s="12"/>
      <c r="B24" s="16"/>
      <c r="C24" s="24"/>
      <c r="D24" s="12"/>
      <c r="E24" s="16"/>
      <c r="F24" s="16"/>
      <c r="G24" s="16"/>
      <c r="H24" s="16"/>
      <c r="I24" s="36"/>
      <c r="J24" s="36"/>
      <c r="K24" s="12"/>
      <c r="L24" s="16"/>
    </row>
    <row r="25" spans="1:12" x14ac:dyDescent="0.3">
      <c r="A25" s="12"/>
      <c r="B25" s="16"/>
      <c r="C25" s="24"/>
      <c r="D25" s="12"/>
      <c r="E25" s="16"/>
      <c r="F25" s="16"/>
      <c r="G25" s="16"/>
      <c r="H25" s="16"/>
      <c r="I25" s="36"/>
      <c r="J25" s="36"/>
      <c r="K25" s="12"/>
      <c r="L25" s="16"/>
    </row>
    <row r="26" spans="1:12" x14ac:dyDescent="0.3">
      <c r="A26" s="12"/>
      <c r="B26" s="16"/>
      <c r="C26" s="24"/>
      <c r="D26" s="12"/>
      <c r="E26" s="16"/>
      <c r="F26" s="16"/>
      <c r="G26" s="16"/>
      <c r="H26" s="16"/>
      <c r="I26" s="36"/>
      <c r="J26" s="36"/>
      <c r="K26" s="12"/>
      <c r="L26" s="16"/>
    </row>
    <row r="27" spans="1:12" x14ac:dyDescent="0.3">
      <c r="A27" s="12"/>
      <c r="B27" s="16"/>
      <c r="C27" s="24"/>
      <c r="D27" s="12"/>
      <c r="E27" s="16"/>
      <c r="F27" s="16"/>
      <c r="G27" s="16"/>
      <c r="H27" s="16"/>
      <c r="I27" s="36"/>
      <c r="J27" s="36"/>
      <c r="K27" s="12"/>
      <c r="L27" s="16"/>
    </row>
    <row r="28" spans="1:12" x14ac:dyDescent="0.3">
      <c r="A28" s="12"/>
      <c r="B28" s="16"/>
      <c r="C28" s="24"/>
      <c r="D28" s="12"/>
      <c r="E28" s="16"/>
      <c r="F28" s="16"/>
      <c r="G28" s="16"/>
      <c r="H28" s="16"/>
      <c r="I28" s="36"/>
      <c r="J28" s="36"/>
      <c r="K28" s="12"/>
      <c r="L28" s="16"/>
    </row>
    <row r="29" spans="1:12" x14ac:dyDescent="0.3">
      <c r="A29" s="12"/>
      <c r="B29" s="16"/>
      <c r="C29" s="24"/>
      <c r="D29" s="12"/>
      <c r="E29" s="16"/>
      <c r="F29" s="16"/>
      <c r="G29" s="16"/>
      <c r="H29" s="16"/>
      <c r="I29" s="36"/>
      <c r="J29" s="36"/>
      <c r="K29" s="12"/>
      <c r="L29" s="16"/>
    </row>
    <row r="30" spans="1:12" x14ac:dyDescent="0.3">
      <c r="A30" s="12"/>
      <c r="B30" s="16"/>
      <c r="C30" s="24"/>
      <c r="D30" s="12"/>
      <c r="E30" s="16"/>
      <c r="F30" s="16"/>
      <c r="G30" s="16"/>
      <c r="H30" s="16"/>
      <c r="I30" s="36"/>
      <c r="J30" s="36"/>
      <c r="K30" s="12"/>
      <c r="L30" s="16"/>
    </row>
    <row r="31" spans="1:12" x14ac:dyDescent="0.3">
      <c r="A31" s="12"/>
      <c r="B31" s="16"/>
      <c r="C31" s="24"/>
      <c r="D31" s="12"/>
      <c r="E31" s="16"/>
      <c r="F31" s="16"/>
      <c r="G31" s="16"/>
      <c r="H31" s="16"/>
      <c r="I31" s="36"/>
      <c r="J31" s="36"/>
      <c r="K31" s="12"/>
      <c r="L31" s="16"/>
    </row>
    <row r="32" spans="1:12" x14ac:dyDescent="0.3">
      <c r="A32" s="12"/>
      <c r="B32" s="16"/>
      <c r="C32" s="24"/>
      <c r="D32" s="12"/>
      <c r="E32" s="16"/>
      <c r="F32" s="16"/>
      <c r="G32" s="16"/>
      <c r="H32" s="16"/>
      <c r="I32" s="36"/>
      <c r="J32" s="36"/>
      <c r="K32" s="12"/>
      <c r="L32" s="16"/>
    </row>
    <row r="33" spans="1:12" x14ac:dyDescent="0.3">
      <c r="A33" s="12"/>
      <c r="B33" s="16"/>
      <c r="C33" s="24"/>
      <c r="D33" s="12"/>
      <c r="E33" s="16"/>
      <c r="F33" s="16"/>
      <c r="G33" s="16"/>
      <c r="H33" s="16"/>
      <c r="I33" s="36"/>
      <c r="J33" s="36"/>
      <c r="K33" s="12"/>
      <c r="L33" s="16"/>
    </row>
    <row r="34" spans="1:12" x14ac:dyDescent="0.3">
      <c r="A34" s="12"/>
      <c r="B34" s="16"/>
      <c r="C34" s="24"/>
      <c r="D34" s="12"/>
      <c r="E34" s="16"/>
      <c r="F34" s="16"/>
      <c r="G34" s="16"/>
      <c r="H34" s="16"/>
      <c r="I34" s="36"/>
      <c r="J34" s="36"/>
      <c r="K34" s="12"/>
      <c r="L34" s="16"/>
    </row>
    <row r="35" spans="1:12" x14ac:dyDescent="0.3">
      <c r="A35" s="12"/>
      <c r="B35" s="16"/>
      <c r="C35" s="24"/>
      <c r="D35" s="12"/>
      <c r="E35" s="16"/>
      <c r="F35" s="16"/>
      <c r="G35" s="16"/>
      <c r="H35" s="16"/>
      <c r="I35" s="36"/>
      <c r="J35" s="36"/>
      <c r="K35" s="12"/>
      <c r="L35" s="16"/>
    </row>
    <row r="36" spans="1:12" x14ac:dyDescent="0.3">
      <c r="A36" s="12"/>
      <c r="B36" s="16"/>
      <c r="C36" s="24"/>
      <c r="D36" s="12"/>
      <c r="E36" s="16"/>
      <c r="F36" s="16"/>
      <c r="G36" s="16"/>
      <c r="H36" s="16"/>
      <c r="I36" s="36"/>
      <c r="J36" s="36"/>
      <c r="K36" s="12"/>
      <c r="L36" s="16"/>
    </row>
    <row r="37" spans="1:12" x14ac:dyDescent="0.3">
      <c r="A37" s="12"/>
      <c r="B37" s="16"/>
      <c r="C37" s="24"/>
      <c r="D37" s="12"/>
      <c r="E37" s="16"/>
      <c r="F37" s="16"/>
      <c r="G37" s="16"/>
      <c r="H37" s="16"/>
      <c r="I37" s="36"/>
      <c r="J37" s="36"/>
      <c r="K37" s="12"/>
      <c r="L37" s="16"/>
    </row>
    <row r="38" spans="1:12" x14ac:dyDescent="0.3">
      <c r="A38" s="12"/>
      <c r="B38" s="16"/>
      <c r="C38" s="24"/>
      <c r="D38" s="12"/>
      <c r="E38" s="16"/>
      <c r="F38" s="16"/>
      <c r="G38" s="16"/>
      <c r="H38" s="16"/>
      <c r="I38" s="36"/>
      <c r="J38" s="36"/>
      <c r="K38" s="12"/>
      <c r="L38" s="16"/>
    </row>
    <row r="39" spans="1:12" x14ac:dyDescent="0.3">
      <c r="A39" s="12"/>
      <c r="B39" s="16"/>
      <c r="C39" s="24"/>
      <c r="D39" s="12"/>
      <c r="E39" s="16"/>
      <c r="F39" s="16"/>
      <c r="G39" s="16"/>
      <c r="H39" s="16"/>
      <c r="I39" s="36"/>
      <c r="J39" s="36"/>
      <c r="K39" s="12"/>
      <c r="L39" s="16"/>
    </row>
    <row r="40" spans="1:12" x14ac:dyDescent="0.3">
      <c r="A40" s="12"/>
      <c r="B40" s="16"/>
      <c r="C40" s="24"/>
      <c r="D40" s="12"/>
      <c r="E40" s="16"/>
      <c r="F40" s="16"/>
      <c r="G40" s="16"/>
      <c r="H40" s="16"/>
      <c r="I40" s="36"/>
      <c r="J40" s="36"/>
      <c r="K40" s="12"/>
      <c r="L40" s="16"/>
    </row>
    <row r="41" spans="1:12" x14ac:dyDescent="0.3">
      <c r="A41" s="12"/>
      <c r="B41" s="16"/>
      <c r="C41" s="24"/>
      <c r="D41" s="12"/>
      <c r="E41" s="16"/>
      <c r="F41" s="16"/>
      <c r="G41" s="16"/>
      <c r="H41" s="16"/>
      <c r="I41" s="36"/>
      <c r="J41" s="36"/>
      <c r="K41" s="12"/>
      <c r="L41" s="16"/>
    </row>
    <row r="42" spans="1:12" x14ac:dyDescent="0.3">
      <c r="A42" s="12"/>
      <c r="B42" s="16"/>
      <c r="C42" s="24"/>
      <c r="D42" s="12"/>
      <c r="E42" s="16"/>
      <c r="F42" s="16"/>
      <c r="G42" s="16"/>
      <c r="H42" s="16"/>
      <c r="I42" s="36"/>
      <c r="J42" s="36"/>
      <c r="K42" s="12"/>
      <c r="L42" s="16"/>
    </row>
    <row r="43" spans="1:12" x14ac:dyDescent="0.3">
      <c r="A43" s="12"/>
      <c r="B43" s="16"/>
      <c r="C43" s="24"/>
      <c r="D43" s="12"/>
      <c r="E43" s="16"/>
      <c r="F43" s="16"/>
      <c r="G43" s="16"/>
      <c r="H43" s="16"/>
      <c r="I43" s="36"/>
      <c r="J43" s="36"/>
      <c r="K43" s="12"/>
      <c r="L43" s="16"/>
    </row>
    <row r="44" spans="1:12" x14ac:dyDescent="0.3">
      <c r="A44" s="12"/>
      <c r="B44" s="16"/>
      <c r="C44" s="24"/>
      <c r="D44" s="12"/>
      <c r="E44" s="16"/>
      <c r="F44" s="16"/>
      <c r="G44" s="16"/>
      <c r="H44" s="16"/>
      <c r="I44" s="36"/>
      <c r="J44" s="36"/>
      <c r="K44" s="12"/>
      <c r="L44" s="16"/>
    </row>
    <row r="45" spans="1:12" x14ac:dyDescent="0.3">
      <c r="A45" s="12"/>
      <c r="B45" s="16"/>
      <c r="C45" s="24"/>
      <c r="D45" s="12"/>
      <c r="E45" s="16"/>
      <c r="F45" s="16"/>
      <c r="G45" s="16"/>
      <c r="H45" s="16"/>
      <c r="I45" s="36"/>
      <c r="J45" s="36"/>
      <c r="K45" s="12"/>
      <c r="L45" s="16"/>
    </row>
    <row r="46" spans="1:12" x14ac:dyDescent="0.3">
      <c r="A46" s="12"/>
      <c r="B46" s="16"/>
      <c r="C46" s="24"/>
      <c r="D46" s="12"/>
      <c r="E46" s="16"/>
      <c r="F46" s="16"/>
      <c r="G46" s="16"/>
      <c r="H46" s="16"/>
      <c r="I46" s="36"/>
      <c r="J46" s="36"/>
      <c r="K46" s="12"/>
      <c r="L46" s="16"/>
    </row>
    <row r="47" spans="1:12" x14ac:dyDescent="0.3">
      <c r="A47" s="12"/>
      <c r="B47" s="16"/>
      <c r="C47" s="24"/>
      <c r="D47" s="12"/>
      <c r="E47" s="16"/>
      <c r="F47" s="16"/>
      <c r="G47" s="16"/>
      <c r="H47" s="16"/>
      <c r="I47" s="36"/>
      <c r="J47" s="36"/>
      <c r="K47" s="12"/>
      <c r="L47" s="16"/>
    </row>
    <row r="48" spans="1:12" x14ac:dyDescent="0.3">
      <c r="A48" s="12"/>
      <c r="B48" s="16"/>
      <c r="C48" s="24"/>
      <c r="D48" s="12"/>
      <c r="E48" s="16"/>
      <c r="F48" s="16"/>
      <c r="G48" s="16"/>
      <c r="H48" s="16"/>
      <c r="I48" s="36"/>
      <c r="J48" s="36"/>
      <c r="K48" s="12"/>
      <c r="L48" s="16"/>
    </row>
    <row r="49" spans="1:12" x14ac:dyDescent="0.3">
      <c r="A49" s="12"/>
      <c r="B49" s="16"/>
      <c r="C49" s="24"/>
      <c r="D49" s="12"/>
      <c r="E49" s="16"/>
      <c r="F49" s="16"/>
      <c r="G49" s="16"/>
      <c r="H49" s="16"/>
      <c r="I49" s="36"/>
      <c r="J49" s="36"/>
      <c r="K49" s="12"/>
      <c r="L49" s="16"/>
    </row>
    <row r="50" spans="1:12" x14ac:dyDescent="0.3">
      <c r="A50" s="12"/>
      <c r="B50" s="16"/>
      <c r="C50" s="24"/>
      <c r="D50" s="12"/>
      <c r="E50" s="16"/>
      <c r="F50" s="16"/>
      <c r="G50" s="16"/>
      <c r="H50" s="16"/>
      <c r="I50" s="36"/>
      <c r="J50" s="36"/>
      <c r="K50" s="12"/>
      <c r="L50" s="16"/>
    </row>
    <row r="51" spans="1:12" x14ac:dyDescent="0.3">
      <c r="A51" s="12"/>
      <c r="B51" s="16"/>
      <c r="C51" s="24"/>
      <c r="D51" s="12"/>
      <c r="E51" s="16"/>
      <c r="F51" s="16"/>
      <c r="G51" s="16"/>
      <c r="H51" s="16"/>
      <c r="I51" s="36"/>
      <c r="J51" s="36"/>
      <c r="K51" s="12"/>
      <c r="L51" s="16"/>
    </row>
    <row r="52" spans="1:12" x14ac:dyDescent="0.3">
      <c r="A52" s="12"/>
      <c r="B52" s="16"/>
      <c r="C52" s="24"/>
      <c r="D52" s="12"/>
      <c r="E52" s="16"/>
      <c r="F52" s="16"/>
      <c r="G52" s="16"/>
      <c r="H52" s="16"/>
      <c r="I52" s="36"/>
      <c r="J52" s="36"/>
      <c r="K52" s="12"/>
      <c r="L52" s="16"/>
    </row>
    <row r="53" spans="1:12" x14ac:dyDescent="0.3">
      <c r="A53" s="12"/>
      <c r="B53" s="16"/>
      <c r="C53" s="24"/>
      <c r="D53" s="12"/>
      <c r="E53" s="16"/>
      <c r="F53" s="16"/>
      <c r="G53" s="16"/>
      <c r="H53" s="16"/>
      <c r="I53" s="36"/>
      <c r="J53" s="36"/>
      <c r="K53" s="12"/>
      <c r="L53" s="16"/>
    </row>
  </sheetData>
  <mergeCells count="2">
    <mergeCell ref="A2:L2"/>
    <mergeCell ref="A1:L1"/>
  </mergeCells>
  <conditionalFormatting sqref="K4:K53">
    <cfRule type="cellIs" dxfId="2" priority="1" operator="equal">
      <formula>"Completed"</formula>
    </cfRule>
    <cfRule type="cellIs" dxfId="1" priority="2" operator="equal">
      <formula>"Scheduled"</formula>
    </cfRule>
    <cfRule type="cellIs" dxfId="0" priority="3" operator="equal">
      <formula>"Cancelled"</formula>
    </cfRule>
  </conditionalFormatting>
  <dataValidations count="1">
    <dataValidation type="list" allowBlank="1" showErrorMessage="1" errorTitle="Invalid Entry" error="Please select from the list." sqref="K4:K53" xr:uid="{00000000-0002-0000-1C00-000000000000}">
      <formula1>"Scheduled,In Progress,Completed,Cancelled"</formula1>
    </dataValidation>
  </dataValidation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7030A0"/>
  </sheetPr>
  <dimension ref="A1:H30"/>
  <sheetViews>
    <sheetView workbookViewId="0">
      <pane ySplit="3" topLeftCell="A4" activePane="bottomLeft" state="frozen"/>
      <selection pane="bottomLeft"/>
    </sheetView>
  </sheetViews>
  <sheetFormatPr defaultRowHeight="14.4" x14ac:dyDescent="0.3"/>
  <cols>
    <col min="1" max="1" width="3" customWidth="1"/>
    <col min="2" max="2" width="28" customWidth="1"/>
    <col min="3" max="3" width="20" customWidth="1"/>
    <col min="4" max="4" width="3" customWidth="1"/>
    <col min="5" max="5" width="20" customWidth="1"/>
    <col min="6" max="6" width="14" customWidth="1"/>
    <col min="7" max="8" width="3" customWidth="1"/>
  </cols>
  <sheetData>
    <row r="1" spans="1:8" ht="34.950000000000003" customHeight="1" x14ac:dyDescent="0.3">
      <c r="A1" s="53" t="s">
        <v>469</v>
      </c>
      <c r="B1" s="40"/>
      <c r="C1" s="40"/>
      <c r="D1" s="40"/>
      <c r="E1" s="40"/>
      <c r="F1" s="40"/>
      <c r="G1" s="40"/>
      <c r="H1" s="40"/>
    </row>
    <row r="2" spans="1:8" ht="19.95" customHeight="1" x14ac:dyDescent="0.3">
      <c r="A2" s="50" t="s">
        <v>470</v>
      </c>
      <c r="B2" s="40"/>
      <c r="C2" s="40"/>
      <c r="D2" s="40"/>
      <c r="E2" s="40"/>
      <c r="F2" s="40"/>
      <c r="G2" s="40"/>
      <c r="H2" s="40"/>
    </row>
    <row r="5" spans="1:8" x14ac:dyDescent="0.3">
      <c r="B5" s="46" t="s">
        <v>471</v>
      </c>
      <c r="C5" s="40"/>
    </row>
    <row r="6" spans="1:8" x14ac:dyDescent="0.3">
      <c r="B6" s="10" t="s">
        <v>88</v>
      </c>
      <c r="C6" s="19">
        <f>IFERROR(AVERAGE(GRADEBOOK!$S$5:$S$54),"")</f>
        <v>0.02</v>
      </c>
    </row>
    <row r="7" spans="1:8" x14ac:dyDescent="0.3">
      <c r="B7" s="10" t="s">
        <v>93</v>
      </c>
      <c r="C7" s="20">
        <f>IFERROR(COUNTIF(GRADEBOOK!$T$5:$T$54,"Passed")/(COUNTIF(GRADEBOOK!$T$5:$T$54,"Passed")+COUNTIF(GRADEBOOK!$T$5:$T$54,"Failed")),"")</f>
        <v>0</v>
      </c>
    </row>
    <row r="8" spans="1:8" x14ac:dyDescent="0.3">
      <c r="B8" s="10" t="s">
        <v>472</v>
      </c>
      <c r="C8" s="19">
        <f>COUNTIF('AT-RISK &amp; INTERVENTION'!$G$4:$G$53,"HIGH")</f>
        <v>1</v>
      </c>
    </row>
    <row r="9" spans="1:8" x14ac:dyDescent="0.3">
      <c r="B9" s="10" t="s">
        <v>94</v>
      </c>
      <c r="C9" s="19">
        <f>COUNTIF(GRADEBOOK!$T$5:$T$54,"Failed")</f>
        <v>50</v>
      </c>
    </row>
    <row r="10" spans="1:8" x14ac:dyDescent="0.3">
      <c r="B10" s="10" t="s">
        <v>473</v>
      </c>
      <c r="C10" s="19">
        <f>COUNTIF(GRADEBOOK!$U$5:$U$54,"Missing")</f>
        <v>0</v>
      </c>
    </row>
    <row r="12" spans="1:8" x14ac:dyDescent="0.3">
      <c r="B12" s="46" t="s">
        <v>474</v>
      </c>
      <c r="C12" s="40"/>
    </row>
    <row r="13" spans="1:8" x14ac:dyDescent="0.3">
      <c r="B13" s="10" t="s">
        <v>99</v>
      </c>
      <c r="C13" s="20">
        <f>IFERROR(AVERAGE('ATTENDANCE TRACKER'!$AC$4:$AC$53),"")</f>
        <v>0.8</v>
      </c>
    </row>
    <row r="14" spans="1:8" x14ac:dyDescent="0.3">
      <c r="B14" s="10" t="s">
        <v>100</v>
      </c>
      <c r="C14" s="19">
        <f>SUM('ATTENDANCE TRACKER'!$Y$4:$Y$53)</f>
        <v>1</v>
      </c>
    </row>
    <row r="15" spans="1:8" x14ac:dyDescent="0.3">
      <c r="B15" s="10" t="s">
        <v>101</v>
      </c>
      <c r="C15" s="19">
        <f>SUM('ATTENDANCE TRACKER'!$Z$4:$Z$53)</f>
        <v>1</v>
      </c>
    </row>
    <row r="16" spans="1:8" x14ac:dyDescent="0.3">
      <c r="B16" s="10" t="s">
        <v>475</v>
      </c>
      <c r="C16" s="19">
        <f>COUNTIF('ATTENDANCE TRACKER'!$AC$4:$AC$53,"&lt;"&amp;MinAttendance)</f>
        <v>0</v>
      </c>
    </row>
    <row r="18" spans="2:3" x14ac:dyDescent="0.3">
      <c r="B18" s="46" t="s">
        <v>476</v>
      </c>
      <c r="C18" s="40"/>
    </row>
    <row r="19" spans="2:3" x14ac:dyDescent="0.3">
      <c r="B19" s="10" t="s">
        <v>477</v>
      </c>
      <c r="C19" s="19">
        <f>COUNTA('PARTICIPATION TRACKER'!$A$4:$A$53)</f>
        <v>1</v>
      </c>
    </row>
    <row r="20" spans="2:3" x14ac:dyDescent="0.3">
      <c r="B20" s="10" t="s">
        <v>478</v>
      </c>
      <c r="C20" s="19">
        <f>IFERROR(AVERAGE('PARTICIPATION TRACKER'!$H$4:$H$53),"")</f>
        <v>4.3</v>
      </c>
    </row>
    <row r="21" spans="2:3" x14ac:dyDescent="0.3">
      <c r="B21" s="10" t="s">
        <v>479</v>
      </c>
      <c r="C21" s="19">
        <f>COUNTIF('BEHAVIOR &amp; DISCIPLINE TRACKER'!$G$4:$G$53,"Positive Behavior")</f>
        <v>1</v>
      </c>
    </row>
    <row r="22" spans="2:3" x14ac:dyDescent="0.3">
      <c r="B22" s="10" t="s">
        <v>480</v>
      </c>
      <c r="C22" s="19">
        <f>COUNTIF('BEHAVIOR &amp; DISCIPLINE TRACKER'!$G$4:$G$53,"Minor Concern")+COUNTIF('BEHAVIOR &amp; DISCIPLINE TRACKER'!$G$4:$G$53,"Major Concern")</f>
        <v>0</v>
      </c>
    </row>
    <row r="23" spans="2:3" x14ac:dyDescent="0.3">
      <c r="B23" s="10" t="s">
        <v>481</v>
      </c>
      <c r="C23" s="19">
        <f>COUNTA('RECOGNITION &amp; ACHIEVEMENT'!$A$4:$A$53)</f>
        <v>1</v>
      </c>
    </row>
    <row r="25" spans="2:3" x14ac:dyDescent="0.3">
      <c r="B25" s="46" t="s">
        <v>482</v>
      </c>
      <c r="C25" s="40"/>
    </row>
    <row r="26" spans="2:3" x14ac:dyDescent="0.3">
      <c r="B26" s="10" t="s">
        <v>483</v>
      </c>
      <c r="C26" s="19">
        <f>COUNTIF('AT-RISK &amp; INTERVENTION'!$G$4:$G$53,"HIGH")+COUNTIF('AT-RISK &amp; INTERVENTION'!$G$4:$G$53,"MEDIUM")</f>
        <v>1</v>
      </c>
    </row>
    <row r="27" spans="2:3" x14ac:dyDescent="0.3">
      <c r="B27" s="10" t="s">
        <v>484</v>
      </c>
      <c r="C27" s="19">
        <f>COUNTIF('AT-RISK &amp; INTERVENTION'!$G$4:$G$53,"HIGH")</f>
        <v>1</v>
      </c>
    </row>
    <row r="28" spans="2:3" x14ac:dyDescent="0.3">
      <c r="B28" s="10" t="s">
        <v>485</v>
      </c>
      <c r="C28" s="19">
        <f>COUNTIF('AT-RISK &amp; INTERVENTION'!$G$4:$G$53,"MEDIUM")</f>
        <v>0</v>
      </c>
    </row>
    <row r="29" spans="2:3" x14ac:dyDescent="0.3">
      <c r="B29" s="10" t="s">
        <v>486</v>
      </c>
      <c r="C29" s="19">
        <f>COUNTIF('AT-RISK &amp; INTERVENTION'!$K$4:$K$53,"Completed")</f>
        <v>0</v>
      </c>
    </row>
    <row r="30" spans="2:3" x14ac:dyDescent="0.3">
      <c r="B30" s="10" t="s">
        <v>487</v>
      </c>
      <c r="C30" s="19">
        <f>COUNTIF('AT-RISK &amp; INTERVENTION'!$K$4:$K$53,"Ongoing")</f>
        <v>0</v>
      </c>
    </row>
  </sheetData>
  <mergeCells count="6">
    <mergeCell ref="B25:C25"/>
    <mergeCell ref="B5:C5"/>
    <mergeCell ref="A2:H2"/>
    <mergeCell ref="A1:H1"/>
    <mergeCell ref="B18:C18"/>
    <mergeCell ref="B12:C1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7030A0"/>
  </sheetPr>
  <dimension ref="A1:F28"/>
  <sheetViews>
    <sheetView workbookViewId="0">
      <pane ySplit="3" topLeftCell="A4" activePane="bottomLeft" state="frozen"/>
      <selection pane="bottomLeft"/>
    </sheetView>
  </sheetViews>
  <sheetFormatPr defaultRowHeight="14.4" x14ac:dyDescent="0.3"/>
  <cols>
    <col min="1" max="1" width="3" customWidth="1"/>
    <col min="2" max="2" width="30" customWidth="1"/>
    <col min="3" max="5" width="18" customWidth="1"/>
    <col min="6" max="6" width="3" customWidth="1"/>
  </cols>
  <sheetData>
    <row r="1" spans="1:6" ht="34.950000000000003" customHeight="1" x14ac:dyDescent="0.3">
      <c r="A1" s="53" t="s">
        <v>488</v>
      </c>
      <c r="B1" s="40"/>
      <c r="C1" s="40"/>
      <c r="D1" s="40"/>
      <c r="E1" s="40"/>
      <c r="F1" s="40"/>
    </row>
    <row r="2" spans="1:6" ht="19.95" customHeight="1" x14ac:dyDescent="0.3">
      <c r="A2" s="50" t="s">
        <v>489</v>
      </c>
      <c r="B2" s="40"/>
      <c r="C2" s="40"/>
      <c r="D2" s="40"/>
      <c r="E2" s="40"/>
      <c r="F2" s="40"/>
    </row>
    <row r="5" spans="1:6" ht="25.05" customHeight="1" x14ac:dyDescent="0.3">
      <c r="B5" s="46" t="s">
        <v>490</v>
      </c>
      <c r="C5" s="40"/>
    </row>
    <row r="6" spans="1:6" x14ac:dyDescent="0.3">
      <c r="B6" s="10" t="s">
        <v>88</v>
      </c>
      <c r="C6" s="20">
        <f>IFERROR(AVERAGE(GRADEBOOK!$S$5:$S$54),"")</f>
        <v>0.02</v>
      </c>
    </row>
    <row r="7" spans="1:6" x14ac:dyDescent="0.3">
      <c r="B7" s="10" t="s">
        <v>93</v>
      </c>
      <c r="C7" s="20">
        <f>IFERROR(COUNTIF(GRADEBOOK!$T$5:$T$54,"Passed")/(COUNTIF(GRADEBOOK!$T$5:$T$54,"Passed")+COUNTIF(GRADEBOOK!$T$5:$T$54,"Failed")),"")</f>
        <v>0</v>
      </c>
    </row>
    <row r="8" spans="1:6" x14ac:dyDescent="0.3">
      <c r="B8" s="10" t="s">
        <v>472</v>
      </c>
      <c r="C8" s="19">
        <f>COUNTIF('AT-RISK &amp; INTERVENTION'!$G$4:$G$53,"HIGH")</f>
        <v>1</v>
      </c>
    </row>
    <row r="10" spans="1:6" ht="25.05" customHeight="1" x14ac:dyDescent="0.3">
      <c r="B10" s="46" t="s">
        <v>491</v>
      </c>
      <c r="C10" s="40"/>
    </row>
    <row r="11" spans="1:6" x14ac:dyDescent="0.3">
      <c r="B11" s="10" t="s">
        <v>99</v>
      </c>
      <c r="C11" s="20">
        <f>IFERROR(AVERAGE('ATTENDANCE TRACKER'!$AC$4:$AC$53),"")</f>
        <v>0.8</v>
      </c>
    </row>
    <row r="12" spans="1:6" x14ac:dyDescent="0.3">
      <c r="B12" s="10" t="s">
        <v>100</v>
      </c>
      <c r="C12" s="19">
        <f>SUM('ATTENDANCE TRACKER'!$Y$4:$Y$53)</f>
        <v>1</v>
      </c>
    </row>
    <row r="13" spans="1:6" x14ac:dyDescent="0.3">
      <c r="B13" s="10" t="s">
        <v>492</v>
      </c>
      <c r="C13" s="19">
        <f>SUM('ATTENDANCE TRACKER'!$Z$4:$Z$53)</f>
        <v>1</v>
      </c>
    </row>
    <row r="15" spans="1:6" ht="25.05" customHeight="1" x14ac:dyDescent="0.3">
      <c r="B15" s="46" t="s">
        <v>476</v>
      </c>
      <c r="C15" s="40"/>
    </row>
    <row r="16" spans="1:6" x14ac:dyDescent="0.3">
      <c r="B16" s="10" t="s">
        <v>493</v>
      </c>
      <c r="C16" s="19">
        <f>COUNTA('PARTICIPATION TRACKER'!$A$4:$A$53)</f>
        <v>1</v>
      </c>
    </row>
    <row r="17" spans="2:3" x14ac:dyDescent="0.3">
      <c r="B17" s="10" t="s">
        <v>480</v>
      </c>
      <c r="C17" s="19">
        <f>COUNTIF('BEHAVIOR &amp; DISCIPLINE TRACKER'!$G$4:$G$53,"Minor Concern")+COUNTIF('BEHAVIOR &amp; DISCIPLINE TRACKER'!$G$4:$G$53,"Major Concern")</f>
        <v>0</v>
      </c>
    </row>
    <row r="18" spans="2:3" x14ac:dyDescent="0.3">
      <c r="B18" s="10" t="s">
        <v>481</v>
      </c>
      <c r="C18" s="19">
        <f>COUNTA('RECOGNITION &amp; ACHIEVEMENT'!$A$4:$A$53)</f>
        <v>1</v>
      </c>
    </row>
    <row r="20" spans="2:3" ht="25.05" customHeight="1" x14ac:dyDescent="0.3">
      <c r="B20" s="46" t="s">
        <v>494</v>
      </c>
      <c r="C20" s="40"/>
    </row>
    <row r="21" spans="2:3" x14ac:dyDescent="0.3">
      <c r="B21" s="10" t="s">
        <v>116</v>
      </c>
      <c r="C21" s="19">
        <f>COUNTIF('TEACHER PLANNER &amp; TASK TRACKER'!$I$4:$I$53,"Completed")</f>
        <v>0</v>
      </c>
    </row>
    <row r="22" spans="2:3" x14ac:dyDescent="0.3">
      <c r="B22" s="10" t="s">
        <v>109</v>
      </c>
      <c r="C22" s="19">
        <f>COUNTIF('TEACHER PLANNER &amp; TASK TRACKER'!$I$4:$I$53,"Not Started")+COUNTIF('TEACHER PLANNER &amp; TASK TRACKER'!$I$4:$I$53,"In Progress")</f>
        <v>1</v>
      </c>
    </row>
    <row r="23" spans="2:3" x14ac:dyDescent="0.3">
      <c r="B23" s="10" t="s">
        <v>110</v>
      </c>
      <c r="C23" s="19">
        <f ca="1">SUMPRODUCT(('TEACHER PLANNER &amp; TASK TRACKER'!$G$4:$G$53&lt;&gt;"")*('TEACHER PLANNER &amp; TASK TRACKER'!$G$4:$G$53&lt;TODAY())*('TEACHER PLANNER &amp; TASK TRACKER'!$I$4:$I$53&lt;&gt;"Completed"))</f>
        <v>0</v>
      </c>
    </row>
    <row r="25" spans="2:3" ht="25.05" customHeight="1" x14ac:dyDescent="0.3">
      <c r="B25" s="46" t="s">
        <v>495</v>
      </c>
      <c r="C25" s="40"/>
    </row>
    <row r="26" spans="2:3" x14ac:dyDescent="0.3">
      <c r="B26" s="10" t="s">
        <v>496</v>
      </c>
      <c r="C26" s="19">
        <f>COUNTIF('WEEKLY LESSON PLANNER'!$L$4:$L$53,"Completed")</f>
        <v>1</v>
      </c>
    </row>
    <row r="27" spans="2:3" x14ac:dyDescent="0.3">
      <c r="B27" s="10" t="s">
        <v>111</v>
      </c>
      <c r="C27" s="19">
        <f>COUNTIF('ASSESSMENT TRACKER'!$J$4:$J$53,"Scheduled")</f>
        <v>0</v>
      </c>
    </row>
    <row r="28" spans="2:3" x14ac:dyDescent="0.3">
      <c r="B28" s="10" t="s">
        <v>115</v>
      </c>
      <c r="C28" s="19">
        <f>COUNTIF('SCHOOL EVENT &amp; ACTIVITY PLANNER'!$K$4:$K$53,"Scheduled")</f>
        <v>1</v>
      </c>
    </row>
  </sheetData>
  <mergeCells count="7">
    <mergeCell ref="A2:F2"/>
    <mergeCell ref="B15:C15"/>
    <mergeCell ref="B25:C25"/>
    <mergeCell ref="B5:C5"/>
    <mergeCell ref="A1:F1"/>
    <mergeCell ref="B20:C20"/>
    <mergeCell ref="B10:C10"/>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1F4E79"/>
  </sheetPr>
  <dimension ref="A1:F23"/>
  <sheetViews>
    <sheetView workbookViewId="0">
      <pane ySplit="3" topLeftCell="A4" activePane="bottomLeft" state="frozen"/>
      <selection pane="bottomLeft"/>
    </sheetView>
  </sheetViews>
  <sheetFormatPr defaultRowHeight="14.4" x14ac:dyDescent="0.3"/>
  <cols>
    <col min="1" max="1" width="3" customWidth="1"/>
    <col min="2" max="2" width="30" customWidth="1"/>
    <col min="3" max="3" width="28" customWidth="1"/>
    <col min="4" max="4" width="20" customWidth="1"/>
    <col min="5" max="6" width="3" customWidth="1"/>
  </cols>
  <sheetData>
    <row r="1" spans="1:6" ht="34.950000000000003" customHeight="1" x14ac:dyDescent="0.3">
      <c r="A1" s="53" t="s">
        <v>497</v>
      </c>
      <c r="B1" s="40"/>
      <c r="C1" s="40"/>
      <c r="D1" s="40"/>
      <c r="E1" s="40"/>
      <c r="F1" s="40"/>
    </row>
    <row r="2" spans="1:6" ht="19.95" customHeight="1" x14ac:dyDescent="0.3">
      <c r="A2" s="50" t="s">
        <v>498</v>
      </c>
      <c r="B2" s="40"/>
      <c r="C2" s="40"/>
      <c r="D2" s="40"/>
      <c r="E2" s="40"/>
      <c r="F2" s="40"/>
    </row>
    <row r="5" spans="1:6" ht="25.05" customHeight="1" x14ac:dyDescent="0.3">
      <c r="B5" s="46" t="s">
        <v>499</v>
      </c>
      <c r="C5" s="40"/>
      <c r="D5" s="40"/>
    </row>
    <row r="6" spans="1:6" ht="27.6" x14ac:dyDescent="0.3">
      <c r="B6" s="10" t="s">
        <v>500</v>
      </c>
      <c r="C6" s="23" t="s">
        <v>501</v>
      </c>
      <c r="D6" s="37" t="s">
        <v>502</v>
      </c>
    </row>
    <row r="7" spans="1:6" ht="27.6" x14ac:dyDescent="0.3">
      <c r="B7" s="10" t="s">
        <v>503</v>
      </c>
      <c r="C7" s="23" t="s">
        <v>504</v>
      </c>
      <c r="D7" s="37" t="s">
        <v>505</v>
      </c>
    </row>
    <row r="8" spans="1:6" ht="27.6" x14ac:dyDescent="0.3">
      <c r="B8" s="10" t="s">
        <v>506</v>
      </c>
      <c r="C8" s="23" t="s">
        <v>507</v>
      </c>
      <c r="D8" s="37" t="s">
        <v>508</v>
      </c>
    </row>
    <row r="9" spans="1:6" ht="27.6" x14ac:dyDescent="0.3">
      <c r="B9" s="10" t="s">
        <v>509</v>
      </c>
      <c r="C9" s="23" t="s">
        <v>510</v>
      </c>
      <c r="D9" s="37" t="s">
        <v>511</v>
      </c>
    </row>
    <row r="10" spans="1:6" ht="27.6" x14ac:dyDescent="0.3">
      <c r="B10" s="10" t="s">
        <v>512</v>
      </c>
      <c r="C10" s="23" t="s">
        <v>513</v>
      </c>
      <c r="D10" s="37" t="s">
        <v>511</v>
      </c>
    </row>
    <row r="11" spans="1:6" ht="41.4" x14ac:dyDescent="0.3">
      <c r="B11" s="10" t="s">
        <v>514</v>
      </c>
      <c r="C11" s="23" t="s">
        <v>515</v>
      </c>
      <c r="D11" s="37" t="s">
        <v>516</v>
      </c>
    </row>
    <row r="12" spans="1:6" ht="27.6" x14ac:dyDescent="0.3">
      <c r="B12" s="10" t="s">
        <v>517</v>
      </c>
      <c r="C12" s="23" t="s">
        <v>518</v>
      </c>
      <c r="D12" s="37" t="s">
        <v>519</v>
      </c>
    </row>
    <row r="13" spans="1:6" ht="27.6" x14ac:dyDescent="0.3">
      <c r="B13" s="10" t="s">
        <v>520</v>
      </c>
      <c r="C13" s="23" t="s">
        <v>521</v>
      </c>
      <c r="D13" s="37" t="s">
        <v>522</v>
      </c>
    </row>
    <row r="14" spans="1:6" ht="27.6" x14ac:dyDescent="0.3">
      <c r="B14" s="10" t="s">
        <v>523</v>
      </c>
      <c r="C14" s="23" t="s">
        <v>524</v>
      </c>
      <c r="D14" s="37" t="s">
        <v>525</v>
      </c>
    </row>
    <row r="15" spans="1:6" ht="27.6" x14ac:dyDescent="0.3">
      <c r="B15" s="10" t="s">
        <v>526</v>
      </c>
      <c r="C15" s="23" t="s">
        <v>527</v>
      </c>
      <c r="D15" s="37" t="s">
        <v>528</v>
      </c>
    </row>
    <row r="18" spans="2:4" x14ac:dyDescent="0.3">
      <c r="B18" s="46" t="s">
        <v>529</v>
      </c>
      <c r="C18" s="40"/>
      <c r="D18" s="40"/>
    </row>
    <row r="19" spans="2:4" x14ac:dyDescent="0.3">
      <c r="B19" s="69" t="s">
        <v>530</v>
      </c>
      <c r="C19" s="40"/>
      <c r="D19" s="40"/>
    </row>
    <row r="20" spans="2:4" x14ac:dyDescent="0.3">
      <c r="B20" s="69" t="s">
        <v>531</v>
      </c>
      <c r="C20" s="40"/>
      <c r="D20" s="40"/>
    </row>
    <row r="21" spans="2:4" x14ac:dyDescent="0.3">
      <c r="B21" s="69" t="s">
        <v>532</v>
      </c>
      <c r="C21" s="40"/>
      <c r="D21" s="40"/>
    </row>
    <row r="22" spans="2:4" x14ac:dyDescent="0.3">
      <c r="B22" s="69" t="s">
        <v>533</v>
      </c>
      <c r="C22" s="40"/>
      <c r="D22" s="40"/>
    </row>
    <row r="23" spans="2:4" x14ac:dyDescent="0.3">
      <c r="B23" s="69" t="s">
        <v>534</v>
      </c>
      <c r="C23" s="40"/>
      <c r="D23" s="40"/>
    </row>
  </sheetData>
  <mergeCells count="9">
    <mergeCell ref="A1:F1"/>
    <mergeCell ref="B18:D18"/>
    <mergeCell ref="B21:D21"/>
    <mergeCell ref="B20:D20"/>
    <mergeCell ref="A2:F2"/>
    <mergeCell ref="B19:D19"/>
    <mergeCell ref="B5:D5"/>
    <mergeCell ref="B23:D23"/>
    <mergeCell ref="B22:D2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25</vt:i4>
      </vt:variant>
    </vt:vector>
  </HeadingPairs>
  <TitlesOfParts>
    <vt:vector size="57" baseType="lpstr">
      <vt:lpstr>START HERE - USER GUIDE</vt:lpstr>
      <vt:lpstr>MAIN DASHBOARD</vt:lpstr>
      <vt:lpstr>SETTINGS &amp; CONFIGURATION</vt:lpstr>
      <vt:lpstr>STUDENT MASTERLIST</vt:lpstr>
      <vt:lpstr>CLASS &amp; SUBJECT SETUP</vt:lpstr>
      <vt:lpstr>ATTENDANCE TRACKER</vt:lpstr>
      <vt:lpstr>STUDENT PERFORMANCE</vt:lpstr>
      <vt:lpstr>AT-RISK &amp; INTERVENTION</vt:lpstr>
      <vt:lpstr>STUDENT REPORT</vt:lpstr>
      <vt:lpstr>GRADEBOOK</vt:lpstr>
      <vt:lpstr>ASSESSMENT TRACKER</vt:lpstr>
      <vt:lpstr>GRADE ANALYTICS</vt:lpstr>
      <vt:lpstr>ASSESSMENT &amp; ITEM ANALYSIS</vt:lpstr>
      <vt:lpstr>CURRICULUM MAP</vt:lpstr>
      <vt:lpstr>ANNUAL PLAN</vt:lpstr>
      <vt:lpstr>QUARTERLY PLAN</vt:lpstr>
      <vt:lpstr>WEEKLY LESSON PLANNER</vt:lpstr>
      <vt:lpstr>DAILY LESSON PLANNER</vt:lpstr>
      <vt:lpstr>LESSON COMPLETION TRACKER</vt:lpstr>
      <vt:lpstr>TEACHING REFLECTION LOG</vt:lpstr>
      <vt:lpstr>PARTICIPATION TRACKER</vt:lpstr>
      <vt:lpstr>BEHAVIOR &amp; DISCIPLINE TRACKER</vt:lpstr>
      <vt:lpstr>RECOGNITION &amp; ACHIEVEMENT</vt:lpstr>
      <vt:lpstr>PARENT COMMUNICATION LOG</vt:lpstr>
      <vt:lpstr>PARENT CONFERENCE TRACKER</vt:lpstr>
      <vt:lpstr>TEACHER PLANNER &amp; TASK TRACKER</vt:lpstr>
      <vt:lpstr>WORKLOAD TRACKER</vt:lpstr>
      <vt:lpstr>RESOURCE LIBRARY</vt:lpstr>
      <vt:lpstr>SCHOOL EVENT &amp; ACTIVITY PLANNER</vt:lpstr>
      <vt:lpstr>CLASS ANALYTICS</vt:lpstr>
      <vt:lpstr>MONTHLY SUMMARY</vt:lpstr>
      <vt:lpstr>PRINTABLE REPORT CENTER</vt:lpstr>
      <vt:lpstr>AtRiskAbsence</vt:lpstr>
      <vt:lpstr>AtRiskAttend</vt:lpstr>
      <vt:lpstr>AtRiskGrade</vt:lpstr>
      <vt:lpstr>AtRiskLookup</vt:lpstr>
      <vt:lpstr>AtRiskMissing</vt:lpstr>
      <vt:lpstr>AttLookup</vt:lpstr>
      <vt:lpstr>CriticalGrade</vt:lpstr>
      <vt:lpstr>Exam_Weight</vt:lpstr>
      <vt:lpstr>GradebookLookup</vt:lpstr>
      <vt:lpstr>GradeLevel</vt:lpstr>
      <vt:lpstr>MaxAbsences</vt:lpstr>
      <vt:lpstr>MinAttendance</vt:lpstr>
      <vt:lpstr>PassingGrade</vt:lpstr>
      <vt:lpstr>PT_Weight</vt:lpstr>
      <vt:lpstr>SchoolName</vt:lpstr>
      <vt:lpstr>SchoolYear</vt:lpstr>
      <vt:lpstr>Section</vt:lpstr>
      <vt:lpstr>StudentIDs</vt:lpstr>
      <vt:lpstr>StudentLookup</vt:lpstr>
      <vt:lpstr>StudentNames</vt:lpstr>
      <vt:lpstr>Subject</vt:lpstr>
      <vt:lpstr>TaskLookup</vt:lpstr>
      <vt:lpstr>TeacherName</vt:lpstr>
      <vt:lpstr>WarningGrade</vt:lpstr>
      <vt:lpstr>WW_Weight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User</cp:lastModifiedBy>
  <dcterms:created xsi:type="dcterms:W3CDTF">2026-08-28T19:19:53Z</dcterms:created>
  <dcterms:modified xsi:type="dcterms:W3CDTF">2026-08-28T19:29:43Z</dcterms:modified>
</cp:coreProperties>
</file>